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21_09/"/>
    </mc:Choice>
  </mc:AlternateContent>
  <xr:revisionPtr revIDLastSave="0" documentId="8_{200110F9-4C84-43F3-B2DD-A83BAE0C3186}" xr6:coauthVersionLast="46" xr6:coauthVersionMax="46" xr10:uidLastSave="{00000000-0000-0000-0000-000000000000}"/>
  <bookViews>
    <workbookView xWindow="-120" yWindow="-120" windowWidth="29040" windowHeight="158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7" l="1"/>
  <c r="C85" i="17"/>
  <c r="C82" i="17"/>
  <c r="C83" i="17"/>
  <c r="C84" i="17"/>
  <c r="M11" i="14"/>
  <c r="C161" i="9" l="1"/>
  <c r="C36" i="9" l="1"/>
  <c r="D141" i="8"/>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77" i="8"/>
  <c r="C53" i="8" s="1"/>
  <c r="G86" i="17" l="1"/>
  <c r="G85" i="17"/>
  <c r="G84" i="17"/>
  <c r="G83" i="17"/>
  <c r="C12" i="9"/>
  <c r="C179" i="8"/>
  <c r="F161" i="9" l="1"/>
  <c r="C37" i="9"/>
  <c r="F37" i="9" s="1"/>
  <c r="C56" i="8"/>
  <c r="C58" i="8" s="1"/>
  <c r="C115" i="8" s="1"/>
  <c r="D115" i="8" s="1"/>
  <c r="C193" i="8"/>
  <c r="C208" i="8" s="1"/>
  <c r="C15" i="9"/>
  <c r="G82" i="17"/>
  <c r="C38" i="8" l="1"/>
  <c r="F36" i="9"/>
  <c r="F225" i="8" l="1"/>
  <c r="F227" i="8"/>
  <c r="F223" i="8"/>
  <c r="F217" i="8"/>
  <c r="F226" i="8"/>
  <c r="F224" i="8"/>
  <c r="F218" i="8"/>
  <c r="F221" i="8"/>
  <c r="F222" i="8"/>
  <c r="J11" i="14"/>
  <c r="F219" i="8"/>
  <c r="J13" i="14" l="1"/>
  <c r="K11" i="14"/>
  <c r="L11" i="14" s="1"/>
  <c r="C290" i="8"/>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K14" i="14" s="1"/>
  <c r="K15" i="14" s="1"/>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53" i="8" l="1"/>
  <c r="C153" i="8"/>
  <c r="J15" i="14"/>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<sst xmlns="http://schemas.openxmlformats.org/spreadsheetml/2006/main" count="2928" uniqueCount="1858">
  <si>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</si>
  <si>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</si>
  <si>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</si>
  <si>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</si>
  <si>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</si>
  <si>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</si>
  <si>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</si>
  <si>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</si>
  <si>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</si>
  <si>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</si>
  <si>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</si>
  <si>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</si>
  <si>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</si>
  <si>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</si>
  <si>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</si>
  <si>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</si>
  <si>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</si>
  <si>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</si>
  <si>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</si>
  <si>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</si>
  <si>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</si>
  <si>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</si>
  <si>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</si>
  <si>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</si>
  <si>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</si>
  <si>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</si>
  <si>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</si>
  <si>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</si>
  <si>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</si>
  <si>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</si>
  <si>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</si>
  <si>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</si>
  <si>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</si>
  <si>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</si>
  <si>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</si>
  <si>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</si>
  <si>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</si>
  <si>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</si>
  <si>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</si>
  <si>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</si>
  <si>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</si>
  <si>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</si>
  <si>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</si>
  <si>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</si>
  <si>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</si>
  <si>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</si>
  <si>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</si>
  <si>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</si>
  <si>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</si>
  <si>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</si>
  <si>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</si>
  <si>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</si>
  <si>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</si>
  <si>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</si>
  <si>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</si>
  <si>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</si>
  <si>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</si>
  <si>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</si>
  <si>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</si>
  <si>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</si>
  <si>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</si>
  <si>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</si>
  <si>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</si>
  <si>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</si>
  <si>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</si>
  <si>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</si>
  <si>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</si>
  <si>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</si>
  <si>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</si>
  <si>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</si>
  <si>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</si>
  <si>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</si>
  <si>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</si>
  <si>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</si>
  <si>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</si>
  <si>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</si>
  <si>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</si>
  <si>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</si>
  <si>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</si>
  <si>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</si>
  <si>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</si>
  <si>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</si>
  <si>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</si>
  <si>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</si>
  <si>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</si>
  <si>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</si>
  <si>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</si>
  <si>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</si>
  <si>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</si>
  <si>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</si>
  <si>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</si>
  <si>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</si>
  <si>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</si>
  <si>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</si>
  <si>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</si>
  <si>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</si>
  <si>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</si>
  <si>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</si>
  <si>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</si>
  <si>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</si>
  <si>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</si>
  <si>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</si>
  <si>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</si>
  <si>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</si>
  <si>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</si>
  <si>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</si>
  <si>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</si>
  <si>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</si>
  <si>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</si>
  <si>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</si>
  <si>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</si>
  <si>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</si>
  <si>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</si>
  <si>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</si>
  <si>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</si>
  <si>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</si>
  <si>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</si>
  <si>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</si>
  <si>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</si>
  <si>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</si>
  <si>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</si>
  <si>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</si>
  <si>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</si>
  <si>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</si>
  <si>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</si>
  <si>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</si>
  <si>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</si>
  <si>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</si>
  <si>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</si>
  <si>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</si>
  <si>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</si>
  <si>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</si>
  <si>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</si>
  <si>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</si>
  <si>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</si>
  <si>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</si>
  <si>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</si>
  <si>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</si>
  <si>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</si>
  <si>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</si>
  <si>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</si>
  <si>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</si>
  <si>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</si>
  <si>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</si>
  <si>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</si>
  <si>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</si>
  <si>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</si>
  <si>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</si>
  <si>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</si>
  <si>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</si>
  <si>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</si>
  <si>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</si>
  <si>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</si>
  <si>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</si>
  <si>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</si>
  <si>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</si>
  <si>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</si>
  <si>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</si>
  <si>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</si>
  <si>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</si>
  <si>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</si>
  <si>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</si>
  <si>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</si>
  <si>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</si>
  <si>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</si>
  <si>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</si>
  <si>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</si>
  <si>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</si>
  <si>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</si>
  <si>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</si>
  <si>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</si>
  <si>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</si>
  <si>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</si>
  <si>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</si>
  <si>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</si>
  <si>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</si>
  <si>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</si>
  <si>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</si>
  <si>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</si>
  <si>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</si>
  <si>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</si>
  <si>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</si>
  <si>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</si>
  <si>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</si>
  <si>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</si>
  <si>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</si>
  <si>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</si>
  <si>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</si>
  <si>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</si>
  <si>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</si>
  <si>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</si>
  <si>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</si>
  <si>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</si>
  <si>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</si>
  <si>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</si>
  <si>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</si>
  <si>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</si>
  <si>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</si>
  <si>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</si>
  <si>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</si>
  <si>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</si>
  <si>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</si>
  <si>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</si>
  <si>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</si>
  <si>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</si>
  <si>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</si>
  <si>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</si>
  <si>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</si>
  <si>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</si>
  <si>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</si>
  <si>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</si>
  <si>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</si>
  <si>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</si>
  <si>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</si>
  <si>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</si>
  <si>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</si>
  <si>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</si>
  <si>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</si>
  <si>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</si>
  <si>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</si>
  <si>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</si>
  <si>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</si>
  <si>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</si>
  <si>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</si>
  <si>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</si>
  <si>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</si>
  <si>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</si>
  <si>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</si>
  <si>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</si>
  <si>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</si>
  <si>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</si>
  <si>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</si>
  <si>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</si>
  <si>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</si>
  <si>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</si>
  <si>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</si>
  <si>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</si>
  <si>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</si>
  <si>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</si>
  <si>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</si>
  <si>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</si>
  <si>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</si>
  <si>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</si>
  <si>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</si>
  <si>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</si>
  <si>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</si>
  <si>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</si>
  <si>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</si>
  <si>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</si>
  <si>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</si>
  <si>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</si>
  <si>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</si>
  <si>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</si>
  <si>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</si>
  <si>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</si>
  <si>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</si>
  <si>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</si>
  <si>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</si>
  <si>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</si>
  <si>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</si>
  <si>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</si>
  <si>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</si>
  <si>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</si>
  <si>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</si>
  <si>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</si>
  <si>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</si>
  <si>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</si>
  <si>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</si>
  <si>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</si>
  <si>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</si>
  <si>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</si>
  <si>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</si>
  <si>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</si>
  <si>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</si>
  <si>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</si>
  <si>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</si>
  <si>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</si>
  <si>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</si>
  <si>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</si>
  <si>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</si>
  <si>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</si>
  <si>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</si>
  <si>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</si>
  <si>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</si>
  <si>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</si>
  <si>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</si>
  <si>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</si>
  <si>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</si>
  <si>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</si>
  <si>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</si>
  <si>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</si>
  <si>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</si>
  <si>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</si>
  <si>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</si>
  <si>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</si>
  <si>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</si>
  <si>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</si>
  <si>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</si>
  <si>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</si>
  <si>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</si>
  <si>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</si>
  <si>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</si>
  <si>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</si>
  <si>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</si>
  <si>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</si>
  <si>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</si>
  <si>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</si>
  <si>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</si>
  <si>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</si>
  <si>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</si>
  <si>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</si>
  <si>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</si>
  <si>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</si>
  <si>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</si>
  <si>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</si>
  <si>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</si>
  <si>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</si>
  <si>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</si>
  <si>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</si>
  <si>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</si>
  <si>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</si>
  <si>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</si>
  <si>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</si>
  <si>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</si>
  <si>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</si>
  <si>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</si>
  <si>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</si>
  <si>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</si>
  <si>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</si>
  <si>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</si>
  <si>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</si>
  <si>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</si>
  <si>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</si>
  <si>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</si>
  <si>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</si>
  <si>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</si>
  <si>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</si>
  <si>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</si>
  <si>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</si>
  <si>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</si>
  <si>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</si>
  <si>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</si>
  <si>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</si>
  <si>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</si>
  <si>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</si>
  <si>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</si>
  <si>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</si>
  <si>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</si>
  <si>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</si>
  <si>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</si>
  <si>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</si>
  <si>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</si>
  <si>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</si>
  <si>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</si>
  <si>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</si>
  <si>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</si>
  <si>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</si>
  <si>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</si>
  <si>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</si>
  <si>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</si>
  <si>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</si>
  <si>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</si>
  <si>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</si>
  <si>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</si>
  <si>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</si>
  <si>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</si>
  <si>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</si>
  <si>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</si>
  <si>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</si>
  <si>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</si>
  <si>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</si>
  <si>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</si>
  <si>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</si>
  <si>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</si>
  <si>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</si>
  <si>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</si>
  <si>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</si>
  <si>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</si>
  <si>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</si>
  <si>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</si>
  <si>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</si>
  <si>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</si>
  <si>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</si>
  <si>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</si>
  <si>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</si>
  <si>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</si>
  <si>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</si>
  <si>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</si>
  <si>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</si>
  <si>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</si>
  <si>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</si>
  <si>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</si>
  <si>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</si>
  <si>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</si>
  <si>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</si>
  <si>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</si>
  <si>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</si>
  <si>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</si>
  <si>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</si>
  <si>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</si>
  <si>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</si>
  <si>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</si>
  <si>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</si>
  <si>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</si>
  <si>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</si>
  <si>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</si>
  <si>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</si>
  <si>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</si>
  <si>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</si>
  <si>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</si>
  <si>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</si>
  <si>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</si>
  <si>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</si>
  <si>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</si>
  <si>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</si>
  <si>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</si>
  <si>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</si>
  <si>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</si>
  <si>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</si>
  <si>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</si>
  <si>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</si>
  <si>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</si>
  <si>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</si>
  <si>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</si>
  <si>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</si>
  <si>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</si>
  <si>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</si>
  <si>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</si>
  <si>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</si>
  <si>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</si>
  <si>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</si>
  <si>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</si>
  <si>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</si>
  <si>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</si>
  <si>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</si>
  <si>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</si>
  <si>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</si>
  <si>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</si>
  <si>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</si>
  <si>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</si>
  <si>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</si>
  <si>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</si>
  <si>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</si>
  <si>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</si>
  <si>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</si>
  <si>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</si>
  <si>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</si>
  <si>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</si>
  <si>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</si>
  <si>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</si>
  <si>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</si>
  <si>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</si>
  <si>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</si>
  <si>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</si>
  <si>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</si>
  <si>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</si>
  <si>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</si>
  <si>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</si>
  <si>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</si>
  <si>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</si>
  <si>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</si>
  <si>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</si>
  <si>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</si>
  <si>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</si>
  <si>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</si>
  <si>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</si>
  <si>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</si>
  <si>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</si>
  <si>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</si>
  <si>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</si>
  <si>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</si>
  <si>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</si>
  <si>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</si>
  <si>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</si>
  <si>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</si>
  <si>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</si>
  <si>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</si>
  <si>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</si>
  <si>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</si>
  <si>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</si>
  <si>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</si>
  <si>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</si>
  <si>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</si>
  <si>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</si>
  <si>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</si>
  <si>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</si>
  <si>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</si>
  <si>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</si>
  <si>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</si>
  <si>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</si>
  <si>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</si>
  <si>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</si>
  <si>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</si>
  <si>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</si>
  <si>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</si>
  <si>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</si>
  <si>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</si>
  <si>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</si>
  <si>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</si>
  <si>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</si>
  <si>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</si>
  <si>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</si>
  <si>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</si>
  <si>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</si>
  <si>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</si>
  <si>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</si>
  <si>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</si>
  <si>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</si>
  <si>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</si>
  <si>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</si>
  <si>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</si>
  <si>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</si>
  <si>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</si>
  <si>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</si>
  <si>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</si>
  <si>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</si>
  <si>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</si>
  <si>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</si>
  <si>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</si>
  <si>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</si>
  <si>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</si>
  <si>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</si>
  <si>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</si>
  <si>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</si>
  <si>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</si>
  <si>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</si>
  <si>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</si>
  <si>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</si>
  <si>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</si>
  <si>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</si>
  <si>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</si>
  <si>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</si>
  <si>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</si>
  <si>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</si>
  <si>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</si>
  <si>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</si>
  <si>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</si>
  <si>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</si>
  <si>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</si>
  <si>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</si>
  <si>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</si>
  <si>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</si>
  <si>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</si>
  <si>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</si>
  <si>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</si>
  <si>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</si>
  <si>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</si>
  <si>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</si>
  <si>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</si>
  <si>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</si>
  <si>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</si>
  <si>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</si>
  <si>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</si>
  <si>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</si>
  <si>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</si>
  <si>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</si>
  <si>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</si>
  <si>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</si>
  <si>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</si>
  <si>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</si>
  <si>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</si>
  <si>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</si>
  <si>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</si>
  <si>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</si>
  <si>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</si>
  <si>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</si>
  <si>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</si>
  <si>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</si>
  <si>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</si>
  <si>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</si>
  <si>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</si>
  <si>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</si>
  <si>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</si>
  <si>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</si>
  <si>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</si>
  <si>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</si>
  <si>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</si>
  <si>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</si>
  <si>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</si>
  <si>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</si>
  <si>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</si>
  <si>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</si>
  <si>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</si>
  <si>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</si>
  <si>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</si>
  <si>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</si>
  <si>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</si>
  <si>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</si>
  <si>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</si>
  <si>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</si>
  <si>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</si>
  <si>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</si>
  <si>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</si>
  <si>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</si>
  <si>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</si>
  <si>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</si>
  <si>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</si>
  <si>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</si>
  <si>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</si>
  <si>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</si>
  <si>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</si>
  <si>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</si>
  <si>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</si>
  <si>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</si>
  <si>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</si>
  <si>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</si>
  <si>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</si>
  <si>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</si>
  <si>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</si>
  <si>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</si>
  <si>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</si>
  <si>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</si>
  <si>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</si>
  <si>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</si>
  <si>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</si>
  <si>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</si>
  <si>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</si>
  <si>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</si>
  <si>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</si>
  <si>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</si>
  <si>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</si>
  <si>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</si>
  <si>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</si>
  <si>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</si>
  <si>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</si>
  <si>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</si>
  <si>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</si>
  <si>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</si>
  <si>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</si>
  <si>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</si>
  <si>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</si>
  <si>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</si>
  <si>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</si>
  <si>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</si>
  <si>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</si>
  <si>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</si>
  <si>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</si>
  <si>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</si>
  <si>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</si>
  <si>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</si>
  <si>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</si>
  <si>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</si>
  <si>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</si>
  <si>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</si>
  <si>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</si>
  <si>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</si>
  <si>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</si>
  <si>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</si>
  <si>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</si>
  <si>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</si>
  <si>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</si>
  <si>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</si>
  <si>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</si>
  <si>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</si>
  <si>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</si>
  <si>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</si>
  <si>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</si>
  <si>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</si>
  <si>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</si>
  <si>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</si>
  <si>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</si>
  <si>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</si>
  <si>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</si>
  <si>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</si>
  <si>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</si>
  <si>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</si>
  <si>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</si>
  <si>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</si>
  <si>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</si>
  <si>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</si>
  <si>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</si>
  <si>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</si>
  <si>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</si>
  <si>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</si>
  <si>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</si>
  <si>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</si>
  <si>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</si>
  <si>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</si>
  <si>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</si>
  <si>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</si>
  <si>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</si>
  <si>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</si>
  <si>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</si>
  <si>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</si>
  <si>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</si>
  <si>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</si>
  <si>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</si>
  <si>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</si>
  <si>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</si>
  <si>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</si>
  <si>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</si>
  <si>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</si>
  <si>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</si>
  <si>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</si>
  <si>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</si>
  <si>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</si>
  <si>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</si>
  <si>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</si>
  <si>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</si>
  <si>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</si>
  <si>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</si>
  <si>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</si>
  <si>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</si>
  <si>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</si>
  <si>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</si>
  <si>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</si>
  <si>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</si>
  <si>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</si>
  <si>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</si>
  <si>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</si>
  <si>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</si>
  <si>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</si>
  <si>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</si>
  <si>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</si>
  <si>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</si>
  <si>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</si>
  <si>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</si>
  <si>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</si>
  <si>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</si>
  <si>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</si>
  <si>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</si>
  <si>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</si>
  <si>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</si>
  <si>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</si>
  <si>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</si>
  <si>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</si>
  <si>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</si>
  <si>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</si>
  <si>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</si>
  <si>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</si>
  <si>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</si>
  <si>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</si>
  <si>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</si>
  <si>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</si>
  <si>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</si>
  <si>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</si>
  <si>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</si>
  <si>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</si>
  <si>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</si>
  <si>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</si>
  <si>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</si>
  <si>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</si>
  <si>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</si>
  <si>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</si>
  <si>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</si>
  <si>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</si>
  <si>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</si>
  <si>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</si>
  <si>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</si>
  <si>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</si>
  <si>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</si>
  <si>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</si>
  <si>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</si>
  <si>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</si>
  <si>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</si>
  <si>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</si>
  <si>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</si>
  <si>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</si>
  <si>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</si>
  <si>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</si>
  <si>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</si>
  <si>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</si>
  <si>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</si>
  <si>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</si>
  <si>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</si>
  <si>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</si>
  <si>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</si>
  <si>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</si>
  <si>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</si>
  <si>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</si>
  <si>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</si>
  <si>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</si>
  <si>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</si>
  <si>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</si>
  <si>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</si>
  <si>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</si>
  <si>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</si>
  <si>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</si>
  <si>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</si>
  <si>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</si>
  <si>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</si>
  <si>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</si>
  <si>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</si>
  <si>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</si>
  <si>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</si>
  <si>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</si>
  <si>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</si>
  <si>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</si>
  <si>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</si>
  <si>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</si>
  <si>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</si>
  <si>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</si>
  <si>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</si>
  <si>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</si>
  <si>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</si>
  <si>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</si>
  <si>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</si>
  <si>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</si>
  <si>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</si>
  <si>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</si>
  <si>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</si>
  <si>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</si>
  <si>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</si>
  <si>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</si>
  <si>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</si>
  <si>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</si>
  <si>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</si>
  <si>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</si>
  <si>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</si>
  <si>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</si>
  <si>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</si>
  <si>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</si>
  <si>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</si>
  <si>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</si>
  <si>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</si>
  <si>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</si>
  <si>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</si>
  <si>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</si>
  <si>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</si>
  <si>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</si>
  <si>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</si>
  <si>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</si>
  <si>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</si>
  <si>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</si>
  <si>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</si>
  <si>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</si>
  <si>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</si>
  <si>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</si>
  <si>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</si>
  <si>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</si>
  <si>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</si>
  <si>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</si>
  <si>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</si>
  <si>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</si>
  <si>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</si>
  <si>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</si>
  <si>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</si>
  <si>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</si>
  <si>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</si>
  <si>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</si>
  <si>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</si>
  <si>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</si>
  <si>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</si>
  <si>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</si>
  <si>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</si>
  <si>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</si>
  <si>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</si>
  <si>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</si>
  <si>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</si>
  <si>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</si>
  <si>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</si>
  <si>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</si>
  <si>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</si>
  <si>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</si>
  <si>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</si>
  <si>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</si>
  <si>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</si>
  <si>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</si>
  <si>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</si>
  <si>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</si>
  <si>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</si>
  <si>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</si>
  <si>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</si>
  <si>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</si>
  <si>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</si>
  <si>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</si>
  <si>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</si>
  <si>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</si>
  <si>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</si>
  <si>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</si>
  <si>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</si>
  <si>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</si>
  <si>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</si>
  <si>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</si>
  <si>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</si>
  <si>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</si>
  <si>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</si>
  <si>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</si>
  <si>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</si>
  <si>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</si>
  <si>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</si>
  <si>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</si>
  <si>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</si>
  <si>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</si>
  <si>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</si>
  <si>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</si>
  <si>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</si>
  <si>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</si>
  <si>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</si>
  <si>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</si>
  <si>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</si>
  <si>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</si>
  <si>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</si>
  <si>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</si>
  <si>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</si>
  <si>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</si>
  <si>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</si>
  <si>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</si>
  <si>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</si>
  <si>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</si>
  <si>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</si>
  <si>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</si>
  <si>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</si>
  <si>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</si>
  <si>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</si>
  <si>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</si>
  <si>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</si>
  <si>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</si>
  <si>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</si>
  <si>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</si>
  <si>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</si>
  <si>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</si>
  <si>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</si>
  <si>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</si>
  <si>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</si>
  <si>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</si>
  <si>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</si>
  <si>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</si>
  <si>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</si>
  <si>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</si>
  <si>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</si>
  <si>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</si>
  <si>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</si>
  <si>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</si>
  <si>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</si>
  <si>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</si>
  <si>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</si>
  <si>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</si>
  <si>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</si>
  <si>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</si>
  <si>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</si>
  <si>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</si>
  <si>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</si>
  <si>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</si>
  <si>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</si>
  <si>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</si>
  <si>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</si>
  <si>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</si>
  <si>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</si>
  <si>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</si>
  <si>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</si>
  <si>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</si>
  <si>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</si>
  <si>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</si>
  <si>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</si>
  <si>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</si>
  <si>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</si>
  <si>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</si>
  <si>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</si>
  <si>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</si>
  <si>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</si>
  <si>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</si>
  <si>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</si>
  <si>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</si>
  <si>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</si>
  <si>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</si>
  <si>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</si>
  <si>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</si>
  <si>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</si>
  <si>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</si>
  <si>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</si>
  <si>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</si>
  <si>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</si>
  <si>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</si>
  <si>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</si>
  <si>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</si>
  <si>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</si>
  <si>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</si>
  <si>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</si>
  <si>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</si>
  <si>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</si>
  <si>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</si>
  <si>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</si>
  <si>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</si>
  <si>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</si>
  <si>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</si>
  <si>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</si>
  <si>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</si>
  <si>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</si>
  <si>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</si>
  <si>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</si>
  <si>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</si>
  <si>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</si>
  <si>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</si>
  <si>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</si>
  <si>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</si>
  <si>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</si>
  <si>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</si>
  <si>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</si>
  <si>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</si>
  <si>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</si>
  <si>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</si>
  <si>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</si>
  <si>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</si>
  <si>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</si>
  <si>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</si>
  <si>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</si>
  <si>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</si>
  <si>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</si>
  <si>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</si>
  <si>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</si>
  <si>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</si>
  <si>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</si>
  <si>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</si>
  <si>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</si>
  <si>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</si>
  <si>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</si>
  <si>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</si>
  <si>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</si>
  <si>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</si>
  <si>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</si>
  <si>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</si>
  <si>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</si>
  <si>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</si>
  <si>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</si>
  <si>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</si>
  <si>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</si>
  <si>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</si>
  <si>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</si>
  <si>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</si>
  <si>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</si>
  <si>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</si>
  <si>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</si>
  <si>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</si>
  <si>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</si>
  <si>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</si>
  <si>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</si>
  <si>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</si>
  <si>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</si>
  <si>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</si>
  <si>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</si>
  <si>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</si>
  <si>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</si>
  <si>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</si>
  <si>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</si>
  <si>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</si>
  <si>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</si>
  <si>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</si>
  <si>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</si>
  <si>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</si>
  <si>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</si>
  <si>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</si>
  <si>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</si>
  <si>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</si>
  <si>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</si>
  <si>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</si>
  <si>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</si>
  <si>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</si>
  <si>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</si>
  <si>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</si>
  <si>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</si>
  <si>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</si>
  <si>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</si>
  <si>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</si>
  <si>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</si>
  <si>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</si>
  <si>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</si>
  <si>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</si>
  <si>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</si>
  <si>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</si>
  <si>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</si>
  <si>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</si>
  <si>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</si>
  <si>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</si>
  <si>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</si>
  <si>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</si>
  <si>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</si>
  <si>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</si>
  <si>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</si>
  <si>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</si>
  <si>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</si>
  <si>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</si>
  <si>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</si>
  <si>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</si>
  <si>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</si>
  <si>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</si>
  <si>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</si>
  <si>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</si>
  <si>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</si>
  <si>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</si>
  <si>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</si>
  <si>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</si>
  <si>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</si>
  <si>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</si>
  <si>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</si>
  <si>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</si>
  <si>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</si>
  <si>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</si>
  <si>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</si>
  <si>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</si>
  <si>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</si>
  <si>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</si>
  <si>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</si>
  <si>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</si>
  <si>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</si>
  <si>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</si>
  <si>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</si>
  <si>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</si>
  <si>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</si>
  <si>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</si>
  <si>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</si>
  <si>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</si>
  <si>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</si>
  <si>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</si>
  <si>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</si>
  <si>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</si>
  <si>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</si>
  <si>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</si>
  <si>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</si>
  <si>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</si>
  <si>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</si>
  <si>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</si>
  <si>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</si>
  <si>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</si>
  <si>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</si>
  <si>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</si>
  <si>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</si>
  <si>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</si>
  <si>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</si>
  <si>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</si>
  <si>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</si>
  <si>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</si>
  <si>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</si>
  <si>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</si>
  <si>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</si>
  <si>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</si>
  <si>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</si>
  <si>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</si>
  <si>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</si>
  <si>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</si>
  <si>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</si>
  <si>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</si>
  <si>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</si>
  <si>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</si>
  <si>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</si>
  <si>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</si>
  <si>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</si>
  <si>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</si>
  <si>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</si>
  <si>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</si>
  <si>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</si>
  <si>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</si>
  <si>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</si>
  <si>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</si>
  <si>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</si>
  <si>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</si>
  <si>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</si>
  <si>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</si>
  <si>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</si>
  <si>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</si>
  <si>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</si>
  <si>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</si>
  <si>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</si>
  <si>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</si>
  <si>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</si>
  <si>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</si>
  <si>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</si>
  <si>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</si>
  <si>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</si>
  <si>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</si>
  <si>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</si>
  <si>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</si>
  <si>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</si>
  <si>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</si>
  <si>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</si>
  <si>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</si>
  <si>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</si>
  <si>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</si>
  <si>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</si>
  <si>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</si>
  <si>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</si>
  <si>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</si>
  <si>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</si>
  <si>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</si>
  <si>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</si>
  <si>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</si>
  <si>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</si>
  <si>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</si>
  <si>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</si>
  <si>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</si>
  <si>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</si>
  <si>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</si>
  <si>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</si>
  <si>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</si>
  <si>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</si>
  <si>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</si>
  <si>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</si>
  <si>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</si>
  <si>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</si>
  <si>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</si>
  <si>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</si>
  <si>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</si>
  <si>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</si>
  <si>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</si>
  <si>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</si>
  <si>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</si>
  <si>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</si>
  <si>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</si>
  <si>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</si>
  <si>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</si>
  <si>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</si>
  <si>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</si>
  <si>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</si>
  <si>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</si>
  <si>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</si>
  <si>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</si>
  <si>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</si>
  <si>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</si>
  <si>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</si>
  <si>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</si>
  <si>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</si>
  <si>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</si>
  <si>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</si>
  <si>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</si>
  <si>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</si>
  <si>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</si>
  <si>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</si>
  <si>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</si>
  <si>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</si>
  <si>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</si>
  <si>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</si>
  <si>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</si>
  <si>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</si>
  <si>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</si>
  <si>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</si>
  <si>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</si>
  <si>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</si>
  <si>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</si>
  <si>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</si>
  <si>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</si>
  <si>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</si>
  <si>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</si>
  <si>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</si>
  <si>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</si>
  <si>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</si>
  <si>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</si>
  <si>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</si>
  <si>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</si>
  <si>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</si>
  <si>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</si>
  <si>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</si>
  <si>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</si>
  <si>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</si>
  <si>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</si>
  <si>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</si>
  <si>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</si>
  <si>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</si>
  <si>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</si>
  <si>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</si>
  <si>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</si>
  <si>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</si>
  <si>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</si>
  <si>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</si>
  <si>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</si>
  <si>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</si>
  <si>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</si>
  <si>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</si>
  <si>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</si>
  <si>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</si>
  <si>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</si>
  <si>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</si>
  <si>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</si>
  <si>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</si>
  <si>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</si>
  <si>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</si>
  <si>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</si>
  <si>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</si>
  <si>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</si>
  <si>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</si>
  <si>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</si>
  <si>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</si>
  <si>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</si>
  <si>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</si>
  <si>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</si>
  <si>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</si>
  <si>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</si>
  <si>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</si>
  <si>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</si>
  <si>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</si>
  <si>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</si>
  <si>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</si>
  <si>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</si>
  <si>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</si>
  <si>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</si>
  <si>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</si>
  <si>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</si>
  <si>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</si>
  <si>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</si>
  <si>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</si>
  <si>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</si>
  <si>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</si>
  <si>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</si>
  <si>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</si>
  <si>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</si>
  <si>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</si>
  <si>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</si>
  <si>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</si>
  <si>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</si>
  <si>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</si>
  <si>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</si>
  <si>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</si>
  <si>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</si>
  <si>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</si>
  <si>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</si>
  <si>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</si>
  <si>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</si>
  <si>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</si>
  <si>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</si>
  <si>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</si>
  <si>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</si>
  <si>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</si>
  <si>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</si>
  <si>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</si>
  <si>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</si>
  <si>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</si>
  <si>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</si>
  <si>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</si>
  <si>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</si>
  <si>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</si>
  <si>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</si>
  <si>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</si>
  <si>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</si>
  <si>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</si>
  <si>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</si>
  <si>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</si>
  <si>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</si>
  <si>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</si>
  <si>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</si>
  <si>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</si>
  <si>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</si>
  <si>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</si>
  <si>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</si>
  <si>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</si>
  <si>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</si>
  <si>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</si>
  <si>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</si>
  <si>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</si>
  <si>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</si>
  <si>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</si>
  <si>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</si>
  <si>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</si>
  <si>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</si>
  <si>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</si>
  <si>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</si>
  <si>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</si>
  <si>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</si>
  <si>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</si>
  <si>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</si>
  <si>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</si>
  <si>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</si>
  <si>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</si>
  <si>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</si>
  <si>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</si>
  <si>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</si>
  <si>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</si>
  <si>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</si>
  <si>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</si>
  <si>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</si>
  <si>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</si>
  <si>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</si>
  <si>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</si>
  <si>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</si>
  <si>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</si>
  <si>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</si>
  <si>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</si>
  <si>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</si>
  <si>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</si>
  <si>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</si>
  <si>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</si>
  <si>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</si>
  <si>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</si>
  <si>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</si>
  <si>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</si>
  <si>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</si>
  <si>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</si>
  <si>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</si>
  <si>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</si>
  <si>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</si>
  <si>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</si>
  <si>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</si>
  <si>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</si>
  <si>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</si>
  <si>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</si>
  <si>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</si>
  <si>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</si>
  <si>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</si>
  <si>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</si>
  <si>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</si>
  <si>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</si>
  <si>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</si>
  <si>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</si>
  <si>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</si>
  <si>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</si>
  <si>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</si>
  <si>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</si>
  <si>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</si>
  <si>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</si>
  <si>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</si>
  <si>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</si>
  <si>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</si>
  <si>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</si>
  <si>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</si>
  <si>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</si>
  <si>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</si>
  <si>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</si>
  <si>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</si>
  <si>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</si>
  <si>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</si>
  <si>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</si>
  <si>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</si>
  <si>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</si>
  <si>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</si>
  <si>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</si>
  <si>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</si>
  <si>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</si>
  <si>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</si>
  <si>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</si>
  <si>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</si>
  <si>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</si>
  <si>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</si>
  <si>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</si>
  <si>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</si>
  <si>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</si>
  <si>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</si>
  <si>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</si>
  <si>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</si>
  <si>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</si>
  <si>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</si>
  <si>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</si>
  <si>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</si>
  <si>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</si>
  <si>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</si>
  <si>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</si>
  <si>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</si>
  <si>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</si>
  <si>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</si>
  <si>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</si>
  <si>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</si>
  <si>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</si>
  <si>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</si>
  <si>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</si>
  <si>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</si>
  <si>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</si>
  <si>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</si>
  <si>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</si>
  <si>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</si>
  <si>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</si>
  <si>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</si>
  <si>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</si>
  <si>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</si>
  <si>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</si>
  <si>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</si>
  <si>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</si>
  <si>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</si>
  <si>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</si>
  <si>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</si>
  <si>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</si>
  <si>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</si>
  <si>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</si>
  <si>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</si>
  <si>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</si>
  <si>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</si>
  <si>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</si>
  <si>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</si>
  <si>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</si>
  <si>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</si>
  <si>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</si>
  <si>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</si>
  <si>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</si>
  <si>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</si>
  <si>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</si>
  <si>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</si>
  <si>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</si>
  <si>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</si>
  <si>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</si>
  <si>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</si>
  <si>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</si>
  <si>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</si>
  <si>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</si>
  <si>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</si>
  <si>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</si>
  <si>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</si>
  <si>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</si>
  <si>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</si>
  <si>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</si>
  <si>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</si>
  <si>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</si>
  <si>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</si>
  <si>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</si>
  <si>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</si>
  <si>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</si>
  <si>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</si>
  <si>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</si>
  <si>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</si>
  <si>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</si>
  <si>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</si>
  <si>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</si>
  <si>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</si>
  <si>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</si>
  <si>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</si>
  <si>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</si>
  <si>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</si>
  <si>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</si>
  <si>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</si>
  <si>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</si>
  <si>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</si>
  <si>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</si>
  <si>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</si>
  <si>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</si>
  <si>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</si>
  <si>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</si>
  <si>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</si>
  <si>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</si>
  <si>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</si>
  <si>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</si>
  <si>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</si>
  <si>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</si>
  <si>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</si>
  <si>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</si>
  <si>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</si>
  <si>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</si>
  <si>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</si>
  <si>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</si>
  <si>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</si>
  <si>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</si>
  <si>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</si>
  <si>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</si>
  <si>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</si>
  <si>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</si>
  <si>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</si>
  <si>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</si>
  <si>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</si>
  <si>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</si>
  <si>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</si>
  <si>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</si>
  <si>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</si>
  <si>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</si>
  <si>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</si>
  <si>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</si>
  <si>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</si>
  <si>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</si>
  <si>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</si>
  <si>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</si>
  <si>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</si>
  <si>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</si>
  <si>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</si>
  <si>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</si>
  <si>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</si>
  <si>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</si>
  <si>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</si>
  <si>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</si>
  <si>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</si>
  <si>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</si>
  <si>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</si>
  <si>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</si>
  <si>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</si>
  <si>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</si>
  <si>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</si>
  <si>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</si>
  <si>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</si>
  <si>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</si>
  <si>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</si>
  <si>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</si>
  <si>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</si>
  <si>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</si>
  <si>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</si>
  <si>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</si>
  <si>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</si>
  <si>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</si>
  <si>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</si>
  <si>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</si>
  <si>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</si>
  <si>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</si>
  <si>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</si>
  <si>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</si>
  <si>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</si>
  <si>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</si>
  <si>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</si>
  <si>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</si>
  <si>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</si>
  <si>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</si>
  <si>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</si>
  <si>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</si>
  <si>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</si>
  <si>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</si>
  <si>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</si>
  <si>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</si>
  <si>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</si>
  <si>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</si>
  <si>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</si>
  <si>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</si>
  <si>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</si>
  <si>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</si>
  <si>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</si>
  <si>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</si>
  <si>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</si>
  <si>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</si>
  <si>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</si>
  <si>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</si>
  <si>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</si>
  <si>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</si>
  <si>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</si>
  <si>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</si>
  <si>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</si>
  <si>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</si>
  <si>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</si>
  <si>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</si>
  <si>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</si>
  <si>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</si>
  <si>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</si>
  <si>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</si>
  <si>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</si>
  <si>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</si>
  <si>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</si>
  <si>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</si>
  <si>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</si>
  <si>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</si>
  <si>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</si>
  <si>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</si>
  <si>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</si>
  <si>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</si>
  <si>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</si>
  <si>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</si>
  <si>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</si>
  <si>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</si>
  <si>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</si>
  <si>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</si>
  <si>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</si>
  <si>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</si>
  <si>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</si>
  <si>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</si>
  <si>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</si>
  <si>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</si>
  <si>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</si>
  <si>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</si>
  <si>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</si>
  <si>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</si>
  <si>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</si>
  <si>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</si>
  <si>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</si>
  <si>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</si>
  <si>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</si>
  <si>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</si>
  <si>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</si>
  <si>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</si>
  <si>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</si>
  <si>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</si>
  <si>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</si>
  <si>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</si>
  <si>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</si>
  <si>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</si>
  <si>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</si>
  <si>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</si>
  <si>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</si>
  <si>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</si>
  <si>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</si>
  <si>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</si>
  <si>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</si>
  <si>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</si>
  <si>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</si>
  <si>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</si>
  <si>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</si>
  <si>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</si>
  <si>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</si>
  <si>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</si>
  <si>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</si>
  <si>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</si>
  <si>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</si>
  <si>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</si>
  <si>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</si>
  <si>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</si>
  <si>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</si>
  <si>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</si>
  <si>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</si>
  <si>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</si>
  <si>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</si>
  <si>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</si>
  <si>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</si>
  <si>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</si>
  <si>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</si>
  <si>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</si>
  <si>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</si>
  <si>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</si>
  <si>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</si>
  <si>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</si>
  <si>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</si>
  <si>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</si>
  <si>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</si>
  <si>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</si>
  <si>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</si>
  <si>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</si>
  <si>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</si>
  <si>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</si>
  <si>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</si>
  <si>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</si>
  <si>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</si>
  <si>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</si>
  <si>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</si>
  <si>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</si>
  <si>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</si>
  <si>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</si>
  <si>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</si>
  <si>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</si>
  <si>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</si>
  <si>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</si>
  <si>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</si>
  <si>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</si>
  <si>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</si>
  <si>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</si>
  <si>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</si>
  <si>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</si>
  <si>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</si>
  <si>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</si>
  <si>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</si>
  <si>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</si>
  <si>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</si>
  <si>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</si>
  <si>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</si>
  <si>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</si>
  <si>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</si>
  <si>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</si>
  <si>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</si>
  <si>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</si>
  <si>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</si>
  <si>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</si>
  <si>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</si>
  <si>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</si>
  <si>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</si>
  <si>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</si>
  <si>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</si>
  <si>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</si>
  <si>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</si>
  <si>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</si>
  <si>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</si>
  <si>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</si>
  <si>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</si>
  <si>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</si>
  <si>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</si>
  <si>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</si>
  <si>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</si>
  <si>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</si>
  <si>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</si>
  <si>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</si>
  <si>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</si>
  <si>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</si>
  <si>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</si>
  <si>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</si>
  <si>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</si>
  <si>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</si>
  <si>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</si>
  <si>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</si>
  <si>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</si>
  <si>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</si>
  <si>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</si>
  <si>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</si>
  <si>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</si>
  <si>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</si>
  <si>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</si>
  <si>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</si>
  <si>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</si>
  <si>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</si>
  <si>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</si>
  <si>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</si>
  <si>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</si>
  <si>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</si>
  <si>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</si>
  <si>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</si>
  <si>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</si>
  <si>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</si>
  <si>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</si>
  <si>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</si>
  <si>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</si>
  <si>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</si>
  <si>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</si>
  <si>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</si>
  <si>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</si>
  <si>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</si>
  <si>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</si>
  <si>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</si>
  <si>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</si>
  <si>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</si>
  <si>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</si>
  <si>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</si>
  <si>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</si>
  <si>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</si>
  <si>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</si>
  <si>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</si>
  <si>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</si>
  <si>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</si>
  <si>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</si>
  <si>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</si>
  <si>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</si>
  <si>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</si>
  <si>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</si>
  <si>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</si>
  <si>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</si>
  <si>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</si>
  <si>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</si>
  <si>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</si>
  <si>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</si>
  <si>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</si>
  <si>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</si>
  <si>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</si>
  <si>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</si>
  <si>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</si>
  <si>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</si>
  <si>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</si>
  <si>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</si>
  <si>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</si>
  <si>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</si>
  <si>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</si>
  <si>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</si>
  <si>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</si>
  <si>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</si>
  <si>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</si>
  <si>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</si>
  <si>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</si>
  <si>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</si>
  <si>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</si>
  <si>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</si>
  <si>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</si>
  <si>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</si>
  <si>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</si>
  <si>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</si>
  <si>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</si>
  <si>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</si>
  <si>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</si>
  <si>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</si>
  <si>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</si>
  <si>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</si>
  <si>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</si>
  <si>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</si>
  <si>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</si>
  <si>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</si>
  <si>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</si>
  <si>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</si>
  <si>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</si>
  <si>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</si>
  <si>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</si>
  <si>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</si>
  <si>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</si>
  <si>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</si>
  <si>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</si>
  <si>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</si>
  <si>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</si>
  <si>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</si>
  <si>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</si>
  <si>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</si>
  <si>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</si>
  <si>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</si>
  <si>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</si>
  <si>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</si>
  <si>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</si>
  <si>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</si>
  <si>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Skandinaviska Enskilda Banken AB</t>
  </si>
  <si>
    <t>F3JS33DEI6XQ4ZBPTN86</t>
  </si>
  <si>
    <t>Cut-off Date: [30/09/21]</t>
  </si>
  <si>
    <t>Reporting Date: [28/10/21]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</si>
</sst>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23">
    <cellStyle name="Comma" xfId="9" builtinId="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link" xfId="2" builtinId="8"/>
    <cellStyle name="Hyperlink 2" xfId="12" xr:uid="{00000000-0005-0000-0000-000005000000}"/>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erc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237613</xdr:colOff>
      <xdr:row>35</xdr:row>
      <xdr:rowOff>179277</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F10" sqref="F10"/>
    </sheetView>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1697</v>
      </c>
      <c r="G8" s="7"/>
      <c r="H8" s="7"/>
      <c r="I8" s="7"/>
      <c r="J8" s="8"/>
    </row>
    <row r="9" spans="2:10" ht="21" x14ac:dyDescent="0.25">
      <c r="B9" s="6"/>
      <c r="C9" s="7"/>
      <c r="D9" s="7"/>
      <c r="E9" s="7"/>
      <c r="F9" s="185" t="s">
        <v>1857</v>
      </c>
      <c r="G9" s="7"/>
      <c r="H9" s="7"/>
      <c r="I9" s="7"/>
      <c r="J9" s="8"/>
    </row>
    <row r="10" spans="2:10" ht="21" x14ac:dyDescent="0.25">
      <c r="B10" s="6"/>
      <c r="C10" s="7"/>
      <c r="D10" s="7"/>
      <c r="E10" s="7"/>
      <c r="F10" s="13" t="s">
        <v>1856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9" t="s">
        <v>15</v>
      </c>
      <c r="E24" s="200" t="s">
        <v>16</v>
      </c>
      <c r="F24" s="200"/>
      <c r="G24" s="200"/>
      <c r="H24" s="200"/>
      <c r="I24" s="7"/>
      <c r="J24" s="8"/>
    </row>
    <row r="25" spans="2:10" x14ac:dyDescent="0.25">
      <c r="B25" s="6"/>
      <c r="C25" s="7"/>
      <c r="D25" s="7"/>
      <c r="E25" s="16"/>
      <c r="F25" s="16"/>
      <c r="G25" s="16"/>
      <c r="H25" s="7"/>
      <c r="I25" s="7"/>
      <c r="J25" s="8"/>
    </row>
    <row r="26" spans="2:10" x14ac:dyDescent="0.25">
      <c r="B26" s="6"/>
      <c r="C26" s="7"/>
      <c r="D26" s="199" t="s">
        <v>17</v>
      </c>
      <c r="E26" s="200"/>
      <c r="F26" s="200"/>
      <c r="G26" s="200"/>
      <c r="H26" s="200"/>
      <c r="I26" s="7"/>
      <c r="J26" s="8"/>
    </row>
    <row r="27" spans="2:10" x14ac:dyDescent="0.25">
      <c r="B27" s="6"/>
      <c r="C27" s="7"/>
      <c r="D27" s="17"/>
      <c r="E27" s="17"/>
      <c r="F27" s="17"/>
      <c r="G27" s="17"/>
      <c r="H27" s="17"/>
      <c r="I27" s="7"/>
      <c r="J27" s="8"/>
    </row>
    <row r="28" spans="2:10" x14ac:dyDescent="0.25">
      <c r="B28" s="6"/>
      <c r="C28" s="7"/>
      <c r="D28" s="199" t="s">
        <v>18</v>
      </c>
      <c r="E28" s="200" t="s">
        <v>16</v>
      </c>
      <c r="F28" s="200"/>
      <c r="G28" s="200"/>
      <c r="H28" s="200"/>
      <c r="I28" s="7"/>
      <c r="J28" s="8"/>
    </row>
    <row r="29" spans="2:10" x14ac:dyDescent="0.25">
      <c r="B29" s="6"/>
      <c r="C29" s="7"/>
      <c r="D29" s="17"/>
      <c r="E29" s="17"/>
      <c r="F29" s="17"/>
      <c r="G29" s="17"/>
      <c r="H29" s="17"/>
      <c r="I29" s="7"/>
      <c r="J29" s="8"/>
    </row>
    <row r="30" spans="2:10" x14ac:dyDescent="0.25">
      <c r="B30" s="6"/>
      <c r="C30" s="7"/>
      <c r="D30" s="199" t="s">
        <v>19</v>
      </c>
      <c r="E30" s="200" t="s">
        <v>16</v>
      </c>
      <c r="F30" s="200"/>
      <c r="G30" s="200"/>
      <c r="H30" s="200"/>
      <c r="I30" s="7"/>
      <c r="J30" s="8"/>
    </row>
    <row r="31" spans="2:10" x14ac:dyDescent="0.25">
      <c r="B31" s="6"/>
      <c r="C31" s="7"/>
      <c r="D31" s="17"/>
      <c r="E31" s="17"/>
      <c r="F31" s="17"/>
      <c r="G31" s="17"/>
      <c r="H31" s="17"/>
      <c r="I31" s="7"/>
      <c r="J31" s="8"/>
    </row>
    <row r="32" spans="2:10" x14ac:dyDescent="0.25">
      <c r="B32" s="6"/>
      <c r="C32" s="7"/>
      <c r="D32" s="199" t="s">
        <v>20</v>
      </c>
      <c r="E32" s="200" t="s">
        <v>16</v>
      </c>
      <c r="F32" s="200"/>
      <c r="G32" s="200"/>
      <c r="H32" s="200"/>
      <c r="I32" s="7"/>
      <c r="J32" s="8"/>
    </row>
    <row r="33" spans="2:10" x14ac:dyDescent="0.25">
      <c r="B33" s="6"/>
      <c r="C33" s="7"/>
      <c r="D33" s="16"/>
      <c r="E33" s="16"/>
      <c r="F33" s="16"/>
      <c r="G33" s="16"/>
      <c r="H33" s="16"/>
      <c r="I33" s="7"/>
      <c r="J33" s="8"/>
    </row>
    <row r="34" spans="2:10" x14ac:dyDescent="0.25">
      <c r="B34" s="6"/>
      <c r="C34" s="7"/>
      <c r="D34" s="199" t="s">
        <v>21</v>
      </c>
      <c r="E34" s="200" t="s">
        <v>16</v>
      </c>
      <c r="F34" s="200"/>
      <c r="G34" s="200"/>
      <c r="H34" s="200"/>
      <c r="I34" s="7"/>
      <c r="J34" s="8"/>
    </row>
    <row r="35" spans="2:10" x14ac:dyDescent="0.25">
      <c r="B35" s="6"/>
      <c r="C35" s="7"/>
      <c r="D35" s="7"/>
      <c r="E35" s="7"/>
      <c r="F35" s="7"/>
      <c r="G35" s="7"/>
      <c r="H35" s="7"/>
      <c r="I35" s="7"/>
      <c r="J35" s="8"/>
    </row>
    <row r="36" spans="2:10" x14ac:dyDescent="0.25">
      <c r="B36" s="6"/>
      <c r="C36" s="7"/>
      <c r="D36" s="197" t="s">
        <v>22</v>
      </c>
      <c r="E36" s="198"/>
      <c r="F36" s="198"/>
      <c r="G36" s="198"/>
      <c r="H36" s="198"/>
      <c r="I36" s="7"/>
      <c r="J36" s="8"/>
    </row>
    <row r="37" spans="2:10" x14ac:dyDescent="0.25">
      <c r="B37" s="6"/>
      <c r="C37" s="7"/>
      <c r="D37" s="7"/>
      <c r="E37" s="7"/>
      <c r="F37" s="15"/>
      <c r="G37" s="7"/>
      <c r="H37" s="7"/>
      <c r="I37" s="7"/>
      <c r="J37" s="8"/>
    </row>
    <row r="38" spans="2:10" x14ac:dyDescent="0.25">
      <c r="B38" s="6"/>
      <c r="C38" s="7"/>
      <c r="D38" s="197" t="s">
        <v>1843</v>
      </c>
      <c r="E38" s="198"/>
      <c r="F38" s="198"/>
      <c r="G38" s="198"/>
      <c r="H38" s="198"/>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M13" sqref="M13"/>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6" t="s">
        <v>1682</v>
      </c>
      <c r="E2" s="206"/>
      <c r="F2" s="206"/>
      <c r="G2" s="206"/>
      <c r="H2" s="206"/>
      <c r="I2" s="206"/>
      <c r="J2" s="206"/>
      <c r="K2" s="206"/>
      <c r="L2" s="206"/>
      <c r="M2" s="206"/>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7" t="s">
        <v>1691</v>
      </c>
      <c r="E4" s="207"/>
      <c r="F4" s="207"/>
      <c r="G4" s="207"/>
      <c r="H4" s="207"/>
      <c r="I4" s="207"/>
      <c r="J4" s="207"/>
      <c r="K4" s="207"/>
      <c r="L4" s="207"/>
      <c r="M4" s="207"/>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8" t="s">
        <v>1685</v>
      </c>
      <c r="E11" s="209"/>
      <c r="F11" s="209"/>
      <c r="G11" s="209"/>
      <c r="H11" s="209"/>
      <c r="I11" s="210"/>
      <c r="J11" s="194">
        <f>'A. HTT General'!C38</f>
        <v>27413.961571135209</v>
      </c>
      <c r="K11" s="194">
        <f>J11</f>
        <v>27413.961571135209</v>
      </c>
      <c r="L11" s="194">
        <f>K11</f>
        <v>27413.961571135209</v>
      </c>
      <c r="M11" s="194">
        <f>L11</f>
        <v>27413.961571135209</v>
      </c>
      <c r="N11" s="151"/>
      <c r="O11" s="161"/>
    </row>
    <row r="12" spans="2:16" x14ac:dyDescent="0.25">
      <c r="C12" s="149"/>
      <c r="D12" s="211" t="s">
        <v>1686</v>
      </c>
      <c r="E12" s="212"/>
      <c r="F12" s="212"/>
      <c r="G12" s="212"/>
      <c r="H12" s="212"/>
      <c r="I12" s="213"/>
      <c r="J12" s="195">
        <f>'B1. HTT Mortgage Assets'!C219</f>
        <v>0.53169999999999995</v>
      </c>
      <c r="K12" s="195">
        <v>0.59140000000000004</v>
      </c>
      <c r="L12" s="195">
        <v>0.6653</v>
      </c>
      <c r="M12" s="195">
        <v>0.76039999999999996</v>
      </c>
      <c r="N12" s="151"/>
    </row>
    <row r="13" spans="2:16" x14ac:dyDescent="0.25">
      <c r="C13" s="149"/>
      <c r="D13" s="211" t="s">
        <v>1687</v>
      </c>
      <c r="E13" s="212"/>
      <c r="F13" s="212"/>
      <c r="G13" s="212"/>
      <c r="H13" s="212"/>
      <c r="I13" s="213"/>
      <c r="J13" s="196">
        <f>J11</f>
        <v>27413.961571135209</v>
      </c>
      <c r="K13" s="194">
        <v>27145.594000000001</v>
      </c>
      <c r="L13" s="194">
        <v>26291.163</v>
      </c>
      <c r="M13" s="194">
        <v>24760.277999999998</v>
      </c>
      <c r="N13" s="151"/>
      <c r="P13" s="182"/>
    </row>
    <row r="14" spans="2:16" x14ac:dyDescent="0.25">
      <c r="C14" s="149"/>
      <c r="D14" s="211" t="s">
        <v>1688</v>
      </c>
      <c r="E14" s="212"/>
      <c r="F14" s="212"/>
      <c r="G14" s="212"/>
      <c r="H14" s="212"/>
      <c r="I14" s="213"/>
      <c r="J14" s="196">
        <f>'A. HTT General'!C39</f>
        <v>24280</v>
      </c>
      <c r="K14" s="196">
        <f>J14</f>
        <v>24280</v>
      </c>
      <c r="L14" s="196">
        <f>J14</f>
        <v>24280</v>
      </c>
      <c r="M14" s="196">
        <f>J14</f>
        <v>24280</v>
      </c>
      <c r="N14" s="151"/>
    </row>
    <row r="15" spans="2:16" x14ac:dyDescent="0.25">
      <c r="C15" s="149"/>
      <c r="D15" s="211" t="s">
        <v>1689</v>
      </c>
      <c r="E15" s="212"/>
      <c r="F15" s="212"/>
      <c r="G15" s="212"/>
      <c r="H15" s="212"/>
      <c r="I15" s="213"/>
      <c r="J15" s="195">
        <f>J13/J14-1</f>
        <v>0.129075847246096</v>
      </c>
      <c r="K15" s="195">
        <f>K13/K14-1</f>
        <v>0.1180228171334432</v>
      </c>
      <c r="L15" s="195">
        <f>L13/L14-1</f>
        <v>8.2832084019769381E-2</v>
      </c>
      <c r="M15" s="195">
        <f>M13/M14-1</f>
        <v>1.9780807248764409E-2</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14"/>
      <c r="E20" s="215"/>
      <c r="F20" s="215"/>
      <c r="G20" s="215"/>
      <c r="H20" s="215"/>
      <c r="I20" s="215"/>
      <c r="J20" s="215"/>
      <c r="K20" s="215"/>
      <c r="L20" s="215"/>
      <c r="M20" s="216"/>
      <c r="N20" s="151"/>
    </row>
    <row r="21" spans="3:14" x14ac:dyDescent="0.25">
      <c r="C21" s="149"/>
      <c r="D21" s="217"/>
      <c r="E21" s="215"/>
      <c r="F21" s="215"/>
      <c r="G21" s="215"/>
      <c r="H21" s="215"/>
      <c r="I21" s="215"/>
      <c r="J21" s="215"/>
      <c r="K21" s="215"/>
      <c r="L21" s="215"/>
      <c r="M21" s="216"/>
      <c r="N21" s="151"/>
    </row>
    <row r="22" spans="3:14" x14ac:dyDescent="0.25">
      <c r="C22" s="149"/>
      <c r="D22" s="218"/>
      <c r="E22" s="215"/>
      <c r="F22" s="215"/>
      <c r="G22" s="215"/>
      <c r="H22" s="215"/>
      <c r="I22" s="215"/>
      <c r="J22" s="215"/>
      <c r="K22" s="215"/>
      <c r="L22" s="215"/>
      <c r="M22" s="216"/>
      <c r="N22" s="151"/>
    </row>
    <row r="23" spans="3:14" x14ac:dyDescent="0.25">
      <c r="C23" s="149"/>
      <c r="D23" s="218"/>
      <c r="E23" s="215"/>
      <c r="F23" s="215"/>
      <c r="G23" s="215"/>
      <c r="H23" s="215"/>
      <c r="I23" s="215"/>
      <c r="J23" s="215"/>
      <c r="K23" s="215"/>
      <c r="L23" s="215"/>
      <c r="M23" s="216"/>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18"/>
      <c r="E26" s="215"/>
      <c r="F26" s="215"/>
      <c r="G26" s="215"/>
      <c r="H26" s="215"/>
      <c r="I26" s="215"/>
      <c r="J26" s="215"/>
      <c r="K26" s="215"/>
      <c r="L26" s="215"/>
      <c r="M26" s="216"/>
      <c r="N26" s="151"/>
    </row>
    <row r="27" spans="3:14" x14ac:dyDescent="0.25">
      <c r="C27" s="149"/>
      <c r="D27" s="218"/>
      <c r="E27" s="215"/>
      <c r="F27" s="215"/>
      <c r="G27" s="215"/>
      <c r="H27" s="215"/>
      <c r="I27" s="215"/>
      <c r="J27" s="215"/>
      <c r="K27" s="215"/>
      <c r="L27" s="215"/>
      <c r="M27" s="216"/>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9"/>
      <c r="D33" s="220"/>
      <c r="E33" s="220"/>
      <c r="F33" s="220"/>
      <c r="G33" s="220"/>
      <c r="H33" s="220"/>
      <c r="I33" s="220"/>
      <c r="J33" s="220"/>
      <c r="K33" s="220"/>
      <c r="L33" s="220"/>
      <c r="M33" s="220"/>
      <c r="N33" s="221"/>
    </row>
    <row r="34" spans="3:14" x14ac:dyDescent="0.25">
      <c r="C34" s="219"/>
      <c r="D34" s="220"/>
      <c r="E34" s="220"/>
      <c r="F34" s="220"/>
      <c r="G34" s="220"/>
      <c r="H34" s="220"/>
      <c r="I34" s="220"/>
      <c r="J34" s="220"/>
      <c r="K34" s="220"/>
      <c r="L34" s="220"/>
      <c r="M34" s="220"/>
      <c r="N34" s="221"/>
    </row>
    <row r="35" spans="3:14" x14ac:dyDescent="0.25">
      <c r="C35" s="219"/>
      <c r="D35" s="220"/>
      <c r="E35" s="220"/>
      <c r="F35" s="220"/>
      <c r="G35" s="220"/>
      <c r="H35" s="220"/>
      <c r="I35" s="220"/>
      <c r="J35" s="220"/>
      <c r="K35" s="220"/>
      <c r="L35" s="220"/>
      <c r="M35" s="220"/>
      <c r="N35" s="221"/>
    </row>
    <row r="36" spans="3:14" ht="15.75" thickBot="1" x14ac:dyDescent="0.3">
      <c r="C36" s="222"/>
      <c r="D36" s="223"/>
      <c r="E36" s="223"/>
      <c r="F36" s="223"/>
      <c r="G36" s="223"/>
      <c r="H36" s="223"/>
      <c r="I36" s="223"/>
      <c r="J36" s="223"/>
      <c r="K36" s="223"/>
      <c r="L36" s="223"/>
      <c r="M36" s="223"/>
      <c r="N36" s="2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4" sqref="C8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5" t="s">
        <v>1705</v>
      </c>
      <c r="B1" s="225"/>
    </row>
    <row r="2" spans="1:13" ht="31.5" x14ac:dyDescent="0.25">
      <c r="A2" s="63" t="s">
        <v>1706</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1707</v>
      </c>
      <c r="J4" s="130" t="s">
        <v>1422</v>
      </c>
      <c r="L4" s="64"/>
      <c r="M4" s="64"/>
    </row>
    <row r="5" spans="1:13" ht="15.75" thickBot="1" x14ac:dyDescent="0.3">
      <c r="H5" s="64"/>
      <c r="I5" s="172" t="s">
        <v>1424</v>
      </c>
      <c r="J5" s="66" t="s">
        <v>1425</v>
      </c>
      <c r="L5" s="64"/>
      <c r="M5" s="64"/>
    </row>
    <row r="6" spans="1:13" ht="18.75" x14ac:dyDescent="0.25">
      <c r="A6" s="70"/>
      <c r="B6" s="71" t="s">
        <v>1708</v>
      </c>
      <c r="C6" s="70"/>
      <c r="E6" s="72"/>
      <c r="F6" s="72"/>
      <c r="G6" s="72"/>
      <c r="H6" s="64"/>
      <c r="I6" s="172" t="s">
        <v>1427</v>
      </c>
      <c r="J6" s="66" t="s">
        <v>1428</v>
      </c>
      <c r="L6" s="64"/>
      <c r="M6" s="64"/>
    </row>
    <row r="7" spans="1:13" x14ac:dyDescent="0.25">
      <c r="B7" s="74" t="s">
        <v>1709</v>
      </c>
      <c r="H7" s="64"/>
      <c r="I7" s="172" t="s">
        <v>1430</v>
      </c>
      <c r="J7" s="66" t="s">
        <v>1431</v>
      </c>
      <c r="L7" s="64"/>
      <c r="M7" s="64"/>
    </row>
    <row r="8" spans="1:13" x14ac:dyDescent="0.25">
      <c r="B8" s="74" t="s">
        <v>1710</v>
      </c>
      <c r="H8" s="64"/>
      <c r="I8" s="172" t="s">
        <v>1711</v>
      </c>
      <c r="J8" s="66" t="s">
        <v>1712</v>
      </c>
      <c r="L8" s="64"/>
      <c r="M8" s="64"/>
    </row>
    <row r="9" spans="1:13" ht="15.75" thickBot="1" x14ac:dyDescent="0.3">
      <c r="B9" s="75" t="s">
        <v>1713</v>
      </c>
      <c r="H9" s="64"/>
      <c r="L9" s="64"/>
      <c r="M9" s="64"/>
    </row>
    <row r="10" spans="1:13" x14ac:dyDescent="0.25">
      <c r="B10" s="76"/>
      <c r="H10" s="64"/>
      <c r="I10" s="173" t="s">
        <v>1714</v>
      </c>
      <c r="L10" s="64"/>
      <c r="M10" s="64"/>
    </row>
    <row r="11" spans="1:13" x14ac:dyDescent="0.25">
      <c r="B11" s="76"/>
      <c r="H11" s="64"/>
      <c r="I11" s="173" t="s">
        <v>1715</v>
      </c>
      <c r="L11" s="64"/>
      <c r="M11" s="64"/>
    </row>
    <row r="12" spans="1:13" ht="37.5" x14ac:dyDescent="0.25">
      <c r="A12" s="77" t="s">
        <v>93</v>
      </c>
      <c r="B12" s="77" t="s">
        <v>1716</v>
      </c>
      <c r="C12" s="78"/>
      <c r="D12" s="78"/>
      <c r="E12" s="78"/>
      <c r="F12" s="78"/>
      <c r="G12" s="78"/>
      <c r="H12" s="64"/>
      <c r="L12" s="64"/>
      <c r="M12" s="64"/>
    </row>
    <row r="13" spans="1:13" ht="15" customHeight="1" x14ac:dyDescent="0.25">
      <c r="A13" s="85"/>
      <c r="B13" s="86" t="s">
        <v>1717</v>
      </c>
      <c r="C13" s="85" t="s">
        <v>1718</v>
      </c>
      <c r="D13" s="85" t="s">
        <v>1719</v>
      </c>
      <c r="E13" s="87"/>
      <c r="F13" s="88"/>
      <c r="G13" s="88"/>
      <c r="H13" s="64"/>
      <c r="L13" s="64"/>
      <c r="M13" s="64"/>
    </row>
    <row r="14" spans="1:13" x14ac:dyDescent="0.25">
      <c r="A14" s="66" t="s">
        <v>1720</v>
      </c>
      <c r="B14" s="83" t="s">
        <v>1721</v>
      </c>
      <c r="C14" s="66" t="s">
        <v>1428</v>
      </c>
      <c r="D14" s="66" t="s">
        <v>1428</v>
      </c>
      <c r="E14" s="72"/>
      <c r="F14" s="72"/>
      <c r="G14" s="72"/>
      <c r="H14" s="64"/>
      <c r="L14" s="64"/>
      <c r="M14" s="64"/>
    </row>
    <row r="15" spans="1:13" x14ac:dyDescent="0.25">
      <c r="A15" s="66" t="s">
        <v>1722</v>
      </c>
      <c r="B15" s="83" t="s">
        <v>511</v>
      </c>
      <c r="C15" s="66" t="s">
        <v>1699</v>
      </c>
      <c r="D15" s="66" t="s">
        <v>1723</v>
      </c>
      <c r="E15" s="72"/>
      <c r="F15" s="72"/>
      <c r="G15" s="72"/>
      <c r="H15" s="64"/>
      <c r="L15" s="64"/>
      <c r="M15" s="64"/>
    </row>
    <row r="16" spans="1:13" x14ac:dyDescent="0.25">
      <c r="A16" s="66" t="s">
        <v>1724</v>
      </c>
      <c r="B16" s="83" t="s">
        <v>1725</v>
      </c>
      <c r="C16" s="66" t="s">
        <v>1428</v>
      </c>
      <c r="D16" s="66" t="s">
        <v>1428</v>
      </c>
      <c r="E16" s="72"/>
      <c r="F16" s="72"/>
      <c r="G16" s="72"/>
      <c r="H16" s="64"/>
      <c r="L16" s="64"/>
      <c r="M16" s="64"/>
    </row>
    <row r="17" spans="1:13" x14ac:dyDescent="0.25">
      <c r="A17" s="66" t="s">
        <v>1726</v>
      </c>
      <c r="B17" s="83" t="s">
        <v>1727</v>
      </c>
      <c r="C17" s="66" t="s">
        <v>1428</v>
      </c>
      <c r="D17" s="66" t="s">
        <v>1428</v>
      </c>
      <c r="E17" s="72"/>
      <c r="F17" s="72"/>
      <c r="G17" s="72"/>
      <c r="H17" s="64"/>
      <c r="L17" s="64"/>
      <c r="M17" s="64"/>
    </row>
    <row r="18" spans="1:13" x14ac:dyDescent="0.25">
      <c r="A18" s="66" t="s">
        <v>1728</v>
      </c>
      <c r="B18" s="83" t="s">
        <v>1729</v>
      </c>
      <c r="C18" s="66" t="s">
        <v>1699</v>
      </c>
      <c r="D18" s="66" t="s">
        <v>1723</v>
      </c>
      <c r="E18" s="72"/>
      <c r="F18" s="72"/>
      <c r="G18" s="72"/>
      <c r="H18" s="64"/>
      <c r="L18" s="64"/>
      <c r="M18" s="64"/>
    </row>
    <row r="19" spans="1:13" x14ac:dyDescent="0.25">
      <c r="A19" s="66" t="s">
        <v>1730</v>
      </c>
      <c r="B19" s="83" t="s">
        <v>1731</v>
      </c>
      <c r="C19" s="66" t="s">
        <v>1428</v>
      </c>
      <c r="D19" s="66" t="s">
        <v>1428</v>
      </c>
      <c r="E19" s="72"/>
      <c r="F19" s="72"/>
      <c r="G19" s="72"/>
      <c r="H19" s="64"/>
      <c r="L19" s="64"/>
      <c r="M19" s="64"/>
    </row>
    <row r="20" spans="1:13" x14ac:dyDescent="0.25">
      <c r="A20" s="66" t="s">
        <v>1732</v>
      </c>
      <c r="B20" s="83" t="s">
        <v>1733</v>
      </c>
      <c r="C20" s="66" t="s">
        <v>1699</v>
      </c>
      <c r="D20" s="66" t="s">
        <v>1723</v>
      </c>
      <c r="E20" s="72"/>
      <c r="F20" s="72"/>
      <c r="G20" s="72"/>
      <c r="H20" s="64"/>
      <c r="L20" s="64"/>
      <c r="M20" s="64"/>
    </row>
    <row r="21" spans="1:13" x14ac:dyDescent="0.25">
      <c r="A21" s="66" t="s">
        <v>1734</v>
      </c>
      <c r="B21" s="83" t="s">
        <v>1735</v>
      </c>
      <c r="C21" s="66" t="s">
        <v>1736</v>
      </c>
      <c r="D21" s="66" t="s">
        <v>1737</v>
      </c>
      <c r="E21" s="72"/>
      <c r="F21" s="72"/>
      <c r="G21" s="72"/>
      <c r="H21" s="64"/>
      <c r="L21" s="64"/>
      <c r="M21" s="64"/>
    </row>
    <row r="22" spans="1:13" x14ac:dyDescent="0.25">
      <c r="A22" s="66" t="s">
        <v>1738</v>
      </c>
      <c r="B22" s="83" t="s">
        <v>1739</v>
      </c>
      <c r="C22" s="66" t="s">
        <v>1428</v>
      </c>
      <c r="D22" s="66" t="s">
        <v>1428</v>
      </c>
      <c r="E22" s="72"/>
      <c r="F22" s="72"/>
      <c r="G22" s="72"/>
      <c r="H22" s="64"/>
      <c r="L22" s="64"/>
      <c r="M22" s="64"/>
    </row>
    <row r="23" spans="1:13" x14ac:dyDescent="0.25">
      <c r="A23" s="66" t="s">
        <v>1740</v>
      </c>
      <c r="B23" s="83" t="s">
        <v>1741</v>
      </c>
      <c r="C23" s="66" t="s">
        <v>1428</v>
      </c>
      <c r="D23" s="66" t="s">
        <v>1428</v>
      </c>
      <c r="E23" s="72"/>
      <c r="F23" s="72"/>
      <c r="G23" s="72"/>
      <c r="H23" s="64"/>
      <c r="L23" s="64"/>
      <c r="M23" s="64"/>
    </row>
    <row r="24" spans="1:13" x14ac:dyDescent="0.25">
      <c r="A24" s="66" t="s">
        <v>1742</v>
      </c>
      <c r="B24" s="83" t="s">
        <v>1743</v>
      </c>
      <c r="C24" s="66" t="s">
        <v>1845</v>
      </c>
      <c r="D24" s="66" t="s">
        <v>1431</v>
      </c>
      <c r="E24" s="72"/>
      <c r="F24" s="72"/>
      <c r="G24" s="72"/>
      <c r="H24" s="64"/>
      <c r="L24" s="64"/>
      <c r="M24" s="64"/>
    </row>
    <row r="25" spans="1:13" outlineLevel="1" x14ac:dyDescent="0.25">
      <c r="A25" s="66" t="s">
        <v>1744</v>
      </c>
      <c r="B25" s="81"/>
      <c r="E25" s="72"/>
      <c r="F25" s="72"/>
      <c r="G25" s="72"/>
      <c r="H25" s="64"/>
      <c r="L25" s="64"/>
      <c r="M25" s="64"/>
    </row>
    <row r="26" spans="1:13" outlineLevel="1" x14ac:dyDescent="0.25">
      <c r="A26" s="66" t="s">
        <v>1745</v>
      </c>
      <c r="B26" s="81"/>
      <c r="E26" s="72"/>
      <c r="F26" s="72"/>
      <c r="G26" s="72"/>
      <c r="H26" s="64"/>
      <c r="L26" s="64"/>
      <c r="M26" s="64"/>
    </row>
    <row r="27" spans="1:13" outlineLevel="1" x14ac:dyDescent="0.25">
      <c r="A27" s="66" t="s">
        <v>1746</v>
      </c>
      <c r="B27" s="81"/>
      <c r="E27" s="72"/>
      <c r="F27" s="72"/>
      <c r="G27" s="72"/>
      <c r="H27" s="64"/>
      <c r="L27" s="64"/>
      <c r="M27" s="64"/>
    </row>
    <row r="28" spans="1:13" outlineLevel="1" x14ac:dyDescent="0.25">
      <c r="A28" s="66" t="s">
        <v>1747</v>
      </c>
      <c r="B28" s="81"/>
      <c r="E28" s="72"/>
      <c r="F28" s="72"/>
      <c r="G28" s="72"/>
      <c r="H28" s="64"/>
      <c r="L28" s="64"/>
      <c r="M28" s="64"/>
    </row>
    <row r="29" spans="1:13" outlineLevel="1" x14ac:dyDescent="0.25">
      <c r="A29" s="66" t="s">
        <v>1748</v>
      </c>
      <c r="B29" s="81"/>
      <c r="E29" s="72"/>
      <c r="F29" s="72"/>
      <c r="G29" s="72"/>
      <c r="H29" s="64"/>
      <c r="L29" s="64"/>
      <c r="M29" s="64"/>
    </row>
    <row r="30" spans="1:13" outlineLevel="1" x14ac:dyDescent="0.25">
      <c r="A30" s="66" t="s">
        <v>1749</v>
      </c>
      <c r="B30" s="81"/>
      <c r="E30" s="72"/>
      <c r="F30" s="72"/>
      <c r="G30" s="72"/>
      <c r="H30" s="64"/>
      <c r="L30" s="64"/>
      <c r="M30" s="64"/>
    </row>
    <row r="31" spans="1:13" outlineLevel="1" x14ac:dyDescent="0.25">
      <c r="A31" s="66" t="s">
        <v>1750</v>
      </c>
      <c r="B31" s="81"/>
      <c r="E31" s="72"/>
      <c r="F31" s="72"/>
      <c r="G31" s="72"/>
      <c r="H31" s="64"/>
      <c r="L31" s="64"/>
      <c r="M31" s="64"/>
    </row>
    <row r="32" spans="1:13" outlineLevel="1" x14ac:dyDescent="0.25">
      <c r="A32" s="66" t="s">
        <v>1751</v>
      </c>
      <c r="B32" s="81"/>
      <c r="E32" s="72"/>
      <c r="F32" s="72"/>
      <c r="G32" s="72"/>
      <c r="H32" s="64"/>
      <c r="L32" s="64"/>
      <c r="M32" s="64"/>
    </row>
    <row r="33" spans="1:13" ht="18.75" x14ac:dyDescent="0.25">
      <c r="A33" s="78"/>
      <c r="B33" s="77" t="s">
        <v>1710</v>
      </c>
      <c r="C33" s="78"/>
      <c r="D33" s="78"/>
      <c r="E33" s="78"/>
      <c r="F33" s="78"/>
      <c r="G33" s="78"/>
      <c r="H33" s="64"/>
      <c r="L33" s="64"/>
      <c r="M33" s="64"/>
    </row>
    <row r="34" spans="1:13" ht="15" customHeight="1" x14ac:dyDescent="0.25">
      <c r="A34" s="85"/>
      <c r="B34" s="86" t="s">
        <v>1752</v>
      </c>
      <c r="C34" s="85" t="s">
        <v>1753</v>
      </c>
      <c r="D34" s="85" t="s">
        <v>1719</v>
      </c>
      <c r="E34" s="85" t="s">
        <v>1754</v>
      </c>
      <c r="F34" s="88"/>
      <c r="G34" s="88"/>
      <c r="H34" s="64"/>
      <c r="L34" s="64"/>
      <c r="M34" s="64"/>
    </row>
    <row r="35" spans="1:13" x14ac:dyDescent="0.25">
      <c r="A35" s="66" t="s">
        <v>1755</v>
      </c>
      <c r="B35" s="66" t="s">
        <v>1854</v>
      </c>
      <c r="C35" s="66" t="s">
        <v>1428</v>
      </c>
      <c r="D35" s="66" t="s">
        <v>1855</v>
      </c>
      <c r="E35" s="66" t="s">
        <v>1756</v>
      </c>
      <c r="F35" s="174"/>
      <c r="G35" s="174"/>
      <c r="H35" s="64"/>
      <c r="L35" s="64"/>
      <c r="M35" s="64"/>
    </row>
    <row r="36" spans="1:13" x14ac:dyDescent="0.25">
      <c r="A36" s="66" t="s">
        <v>1757</v>
      </c>
      <c r="B36" s="83" t="s">
        <v>1758</v>
      </c>
      <c r="C36" s="66" t="s">
        <v>95</v>
      </c>
      <c r="D36" s="66" t="s">
        <v>95</v>
      </c>
      <c r="E36" s="66" t="s">
        <v>95</v>
      </c>
      <c r="H36" s="64"/>
      <c r="L36" s="64"/>
      <c r="M36" s="64"/>
    </row>
    <row r="37" spans="1:13" x14ac:dyDescent="0.25">
      <c r="A37" s="66" t="s">
        <v>1759</v>
      </c>
      <c r="B37" s="83" t="s">
        <v>1760</v>
      </c>
      <c r="C37" s="66" t="s">
        <v>95</v>
      </c>
      <c r="D37" s="66" t="s">
        <v>95</v>
      </c>
      <c r="E37" s="66" t="s">
        <v>95</v>
      </c>
      <c r="H37" s="64"/>
      <c r="L37" s="64"/>
      <c r="M37" s="64"/>
    </row>
    <row r="38" spans="1:13" x14ac:dyDescent="0.25">
      <c r="A38" s="66" t="s">
        <v>1761</v>
      </c>
      <c r="B38" s="83" t="s">
        <v>1762</v>
      </c>
      <c r="C38" s="66" t="s">
        <v>95</v>
      </c>
      <c r="D38" s="66" t="s">
        <v>95</v>
      </c>
      <c r="E38" s="66" t="s">
        <v>95</v>
      </c>
      <c r="H38" s="64"/>
      <c r="L38" s="64"/>
      <c r="M38" s="64"/>
    </row>
    <row r="39" spans="1:13" x14ac:dyDescent="0.25">
      <c r="A39" s="66" t="s">
        <v>1763</v>
      </c>
      <c r="B39" s="83" t="s">
        <v>1764</v>
      </c>
      <c r="C39" s="66" t="s">
        <v>95</v>
      </c>
      <c r="D39" s="66" t="s">
        <v>95</v>
      </c>
      <c r="E39" s="66" t="s">
        <v>95</v>
      </c>
      <c r="H39" s="64"/>
      <c r="L39" s="64"/>
      <c r="M39" s="64"/>
    </row>
    <row r="40" spans="1:13" x14ac:dyDescent="0.25">
      <c r="A40" s="66" t="s">
        <v>1765</v>
      </c>
      <c r="B40" s="83" t="s">
        <v>1766</v>
      </c>
      <c r="C40" s="66" t="s">
        <v>95</v>
      </c>
      <c r="D40" s="66" t="s">
        <v>95</v>
      </c>
      <c r="E40" s="66" t="s">
        <v>95</v>
      </c>
      <c r="H40" s="64"/>
      <c r="L40" s="64"/>
      <c r="M40" s="64"/>
    </row>
    <row r="41" spans="1:13" x14ac:dyDescent="0.25">
      <c r="A41" s="66" t="s">
        <v>1767</v>
      </c>
      <c r="B41" s="83" t="s">
        <v>1768</v>
      </c>
      <c r="C41" s="66" t="s">
        <v>95</v>
      </c>
      <c r="D41" s="66" t="s">
        <v>95</v>
      </c>
      <c r="E41" s="66" t="s">
        <v>95</v>
      </c>
      <c r="H41" s="64"/>
      <c r="L41" s="64"/>
      <c r="M41" s="64"/>
    </row>
    <row r="42" spans="1:13" x14ac:dyDescent="0.25">
      <c r="A42" s="66" t="s">
        <v>1769</v>
      </c>
      <c r="B42" s="83" t="s">
        <v>1770</v>
      </c>
      <c r="C42" s="66" t="s">
        <v>95</v>
      </c>
      <c r="D42" s="66" t="s">
        <v>95</v>
      </c>
      <c r="E42" s="66" t="s">
        <v>95</v>
      </c>
      <c r="H42" s="64"/>
      <c r="L42" s="64"/>
      <c r="M42" s="64"/>
    </row>
    <row r="43" spans="1:13" x14ac:dyDescent="0.25">
      <c r="A43" s="66" t="s">
        <v>1771</v>
      </c>
      <c r="B43" s="83" t="s">
        <v>1772</v>
      </c>
      <c r="C43" s="66" t="s">
        <v>95</v>
      </c>
      <c r="D43" s="66" t="s">
        <v>95</v>
      </c>
      <c r="E43" s="66" t="s">
        <v>95</v>
      </c>
      <c r="H43" s="64"/>
      <c r="L43" s="64"/>
      <c r="M43" s="64"/>
    </row>
    <row r="44" spans="1:13" x14ac:dyDescent="0.25">
      <c r="A44" s="66" t="s">
        <v>1773</v>
      </c>
      <c r="B44" s="83" t="s">
        <v>1774</v>
      </c>
      <c r="C44" s="66" t="s">
        <v>95</v>
      </c>
      <c r="D44" s="66" t="s">
        <v>95</v>
      </c>
      <c r="E44" s="66" t="s">
        <v>95</v>
      </c>
      <c r="H44" s="64"/>
      <c r="L44" s="64"/>
      <c r="M44" s="64"/>
    </row>
    <row r="45" spans="1:13" x14ac:dyDescent="0.25">
      <c r="A45" s="66" t="s">
        <v>1775</v>
      </c>
      <c r="B45" s="83" t="s">
        <v>1776</v>
      </c>
      <c r="C45" s="66" t="s">
        <v>95</v>
      </c>
      <c r="D45" s="66" t="s">
        <v>95</v>
      </c>
      <c r="E45" s="66" t="s">
        <v>95</v>
      </c>
      <c r="H45" s="64"/>
      <c r="L45" s="64"/>
      <c r="M45" s="64"/>
    </row>
    <row r="46" spans="1:13" x14ac:dyDescent="0.25">
      <c r="A46" s="66" t="s">
        <v>1777</v>
      </c>
      <c r="B46" s="83" t="s">
        <v>1778</v>
      </c>
      <c r="C46" s="66" t="s">
        <v>95</v>
      </c>
      <c r="D46" s="66" t="s">
        <v>95</v>
      </c>
      <c r="E46" s="66" t="s">
        <v>95</v>
      </c>
      <c r="H46" s="64"/>
      <c r="L46" s="64"/>
      <c r="M46" s="64"/>
    </row>
    <row r="47" spans="1:13" x14ac:dyDescent="0.25">
      <c r="A47" s="66" t="s">
        <v>1779</v>
      </c>
      <c r="B47" s="83" t="s">
        <v>1780</v>
      </c>
      <c r="C47" s="66" t="s">
        <v>95</v>
      </c>
      <c r="D47" s="66" t="s">
        <v>95</v>
      </c>
      <c r="E47" s="66" t="s">
        <v>95</v>
      </c>
      <c r="H47" s="64"/>
      <c r="L47" s="64"/>
      <c r="M47" s="64"/>
    </row>
    <row r="48" spans="1:13" x14ac:dyDescent="0.25">
      <c r="A48" s="66" t="s">
        <v>1781</v>
      </c>
      <c r="B48" s="83" t="s">
        <v>1782</v>
      </c>
      <c r="C48" s="66" t="s">
        <v>95</v>
      </c>
      <c r="D48" s="66" t="s">
        <v>95</v>
      </c>
      <c r="E48" s="66" t="s">
        <v>95</v>
      </c>
      <c r="H48" s="64"/>
      <c r="L48" s="64"/>
      <c r="M48" s="64"/>
    </row>
    <row r="49" spans="1:13" x14ac:dyDescent="0.25">
      <c r="A49" s="66" t="s">
        <v>1783</v>
      </c>
      <c r="B49" s="83" t="s">
        <v>1784</v>
      </c>
      <c r="C49" s="66" t="s">
        <v>95</v>
      </c>
      <c r="D49" s="66" t="s">
        <v>95</v>
      </c>
      <c r="E49" s="66" t="s">
        <v>95</v>
      </c>
      <c r="H49" s="64"/>
      <c r="I49" s="175"/>
      <c r="L49" s="64"/>
      <c r="M49" s="64"/>
    </row>
    <row r="50" spans="1:13" x14ac:dyDescent="0.25">
      <c r="A50" s="66" t="s">
        <v>1785</v>
      </c>
      <c r="B50" s="83" t="s">
        <v>1786</v>
      </c>
      <c r="C50" s="66" t="s">
        <v>95</v>
      </c>
      <c r="D50" s="66" t="s">
        <v>95</v>
      </c>
      <c r="E50" s="66" t="s">
        <v>95</v>
      </c>
      <c r="H50" s="64"/>
      <c r="I50" s="175"/>
      <c r="L50" s="64"/>
      <c r="M50" s="64"/>
    </row>
    <row r="51" spans="1:13" x14ac:dyDescent="0.25">
      <c r="A51" s="66" t="s">
        <v>1787</v>
      </c>
      <c r="B51" s="83" t="s">
        <v>1788</v>
      </c>
      <c r="C51" s="66" t="s">
        <v>95</v>
      </c>
      <c r="D51" s="66" t="s">
        <v>95</v>
      </c>
      <c r="E51" s="66" t="s">
        <v>95</v>
      </c>
      <c r="H51" s="64"/>
      <c r="L51" s="64"/>
      <c r="M51" s="64"/>
    </row>
    <row r="52" spans="1:13" x14ac:dyDescent="0.25">
      <c r="A52" s="66" t="s">
        <v>1789</v>
      </c>
      <c r="B52" s="83" t="s">
        <v>1790</v>
      </c>
      <c r="C52" s="66" t="s">
        <v>95</v>
      </c>
      <c r="D52" s="66" t="s">
        <v>95</v>
      </c>
      <c r="E52" s="66" t="s">
        <v>95</v>
      </c>
      <c r="H52" s="64"/>
      <c r="L52" s="64"/>
      <c r="M52" s="64"/>
    </row>
    <row r="53" spans="1:13" x14ac:dyDescent="0.25">
      <c r="A53" s="66" t="s">
        <v>1791</v>
      </c>
      <c r="B53" s="83" t="s">
        <v>1792</v>
      </c>
      <c r="C53" s="66" t="s">
        <v>95</v>
      </c>
      <c r="D53" s="66" t="s">
        <v>95</v>
      </c>
      <c r="E53" s="66" t="s">
        <v>95</v>
      </c>
      <c r="H53" s="64"/>
      <c r="L53" s="64"/>
      <c r="M53" s="64"/>
    </row>
    <row r="54" spans="1:13" x14ac:dyDescent="0.25">
      <c r="A54" s="66" t="s">
        <v>1793</v>
      </c>
      <c r="B54" s="83" t="s">
        <v>1794</v>
      </c>
      <c r="C54" s="66" t="s">
        <v>95</v>
      </c>
      <c r="D54" s="66" t="s">
        <v>95</v>
      </c>
      <c r="E54" s="66" t="s">
        <v>95</v>
      </c>
      <c r="H54" s="64"/>
      <c r="L54" s="64"/>
      <c r="M54" s="64"/>
    </row>
    <row r="55" spans="1:13" x14ac:dyDescent="0.25">
      <c r="A55" s="66" t="s">
        <v>1795</v>
      </c>
      <c r="B55" s="83" t="s">
        <v>1796</v>
      </c>
      <c r="C55" s="66" t="s">
        <v>95</v>
      </c>
      <c r="D55" s="66" t="s">
        <v>95</v>
      </c>
      <c r="E55" s="66" t="s">
        <v>95</v>
      </c>
      <c r="H55" s="64"/>
      <c r="L55" s="64"/>
      <c r="M55" s="64"/>
    </row>
    <row r="56" spans="1:13" x14ac:dyDescent="0.25">
      <c r="A56" s="66" t="s">
        <v>1797</v>
      </c>
      <c r="B56" s="83" t="s">
        <v>1798</v>
      </c>
      <c r="C56" s="66" t="s">
        <v>95</v>
      </c>
      <c r="D56" s="66" t="s">
        <v>95</v>
      </c>
      <c r="E56" s="66" t="s">
        <v>95</v>
      </c>
      <c r="H56" s="64"/>
      <c r="L56" s="64"/>
      <c r="M56" s="64"/>
    </row>
    <row r="57" spans="1:13" x14ac:dyDescent="0.25">
      <c r="A57" s="66" t="s">
        <v>1799</v>
      </c>
      <c r="B57" s="83" t="s">
        <v>1800</v>
      </c>
      <c r="C57" s="66" t="s">
        <v>95</v>
      </c>
      <c r="D57" s="66" t="s">
        <v>95</v>
      </c>
      <c r="E57" s="66" t="s">
        <v>95</v>
      </c>
      <c r="H57" s="64"/>
      <c r="L57" s="64"/>
      <c r="M57" s="64"/>
    </row>
    <row r="58" spans="1:13" x14ac:dyDescent="0.25">
      <c r="A58" s="66" t="s">
        <v>1801</v>
      </c>
      <c r="B58" s="83" t="s">
        <v>1802</v>
      </c>
      <c r="C58" s="66" t="s">
        <v>95</v>
      </c>
      <c r="D58" s="66" t="s">
        <v>95</v>
      </c>
      <c r="E58" s="66" t="s">
        <v>95</v>
      </c>
      <c r="H58" s="64"/>
      <c r="L58" s="64"/>
      <c r="M58" s="64"/>
    </row>
    <row r="59" spans="1:13" x14ac:dyDescent="0.25">
      <c r="A59" s="66" t="s">
        <v>1803</v>
      </c>
      <c r="B59" s="83" t="s">
        <v>1804</v>
      </c>
      <c r="C59" s="66" t="s">
        <v>95</v>
      </c>
      <c r="D59" s="66" t="s">
        <v>95</v>
      </c>
      <c r="E59" s="66" t="s">
        <v>95</v>
      </c>
      <c r="H59" s="64"/>
      <c r="L59" s="64"/>
      <c r="M59" s="64"/>
    </row>
    <row r="60" spans="1:13" outlineLevel="1" x14ac:dyDescent="0.25">
      <c r="A60" s="66" t="s">
        <v>1805</v>
      </c>
      <c r="B60" s="83"/>
      <c r="E60" s="83"/>
      <c r="F60" s="83"/>
      <c r="G60" s="83"/>
      <c r="H60" s="64"/>
      <c r="L60" s="64"/>
      <c r="M60" s="64"/>
    </row>
    <row r="61" spans="1:13" outlineLevel="1" x14ac:dyDescent="0.25">
      <c r="A61" s="66" t="s">
        <v>1806</v>
      </c>
      <c r="B61" s="83"/>
      <c r="E61" s="83"/>
      <c r="F61" s="83"/>
      <c r="G61" s="83"/>
      <c r="H61" s="64"/>
      <c r="L61" s="64"/>
      <c r="M61" s="64"/>
    </row>
    <row r="62" spans="1:13" outlineLevel="1" x14ac:dyDescent="0.25">
      <c r="A62" s="66" t="s">
        <v>1807</v>
      </c>
      <c r="B62" s="83"/>
      <c r="E62" s="83"/>
      <c r="F62" s="83"/>
      <c r="G62" s="83"/>
      <c r="H62" s="64"/>
      <c r="L62" s="64"/>
      <c r="M62" s="64"/>
    </row>
    <row r="63" spans="1:13" outlineLevel="1" x14ac:dyDescent="0.25">
      <c r="A63" s="66" t="s">
        <v>1808</v>
      </c>
      <c r="B63" s="83"/>
      <c r="E63" s="83"/>
      <c r="F63" s="83"/>
      <c r="G63" s="83"/>
      <c r="H63" s="64"/>
      <c r="L63" s="64"/>
      <c r="M63" s="64"/>
    </row>
    <row r="64" spans="1:13" outlineLevel="1" x14ac:dyDescent="0.25">
      <c r="A64" s="66" t="s">
        <v>1809</v>
      </c>
      <c r="B64" s="83"/>
      <c r="E64" s="83"/>
      <c r="F64" s="83"/>
      <c r="G64" s="83"/>
      <c r="H64" s="64"/>
      <c r="L64" s="64"/>
      <c r="M64" s="64"/>
    </row>
    <row r="65" spans="1:14" outlineLevel="1" x14ac:dyDescent="0.25">
      <c r="A65" s="66" t="s">
        <v>1810</v>
      </c>
      <c r="B65" s="83"/>
      <c r="E65" s="83"/>
      <c r="F65" s="83"/>
      <c r="G65" s="83"/>
      <c r="H65" s="64"/>
      <c r="L65" s="64"/>
      <c r="M65" s="64"/>
    </row>
    <row r="66" spans="1:14" outlineLevel="1" x14ac:dyDescent="0.25">
      <c r="A66" s="66" t="s">
        <v>1811</v>
      </c>
      <c r="B66" s="83"/>
      <c r="E66" s="83"/>
      <c r="F66" s="83"/>
      <c r="G66" s="83"/>
      <c r="H66" s="64"/>
      <c r="L66" s="64"/>
      <c r="M66" s="64"/>
    </row>
    <row r="67" spans="1:14" outlineLevel="1" x14ac:dyDescent="0.25">
      <c r="A67" s="66" t="s">
        <v>1812</v>
      </c>
      <c r="B67" s="83"/>
      <c r="E67" s="83"/>
      <c r="F67" s="83"/>
      <c r="G67" s="83"/>
      <c r="H67" s="64"/>
      <c r="L67" s="64"/>
      <c r="M67" s="64"/>
    </row>
    <row r="68" spans="1:14" outlineLevel="1" x14ac:dyDescent="0.25">
      <c r="A68" s="66" t="s">
        <v>1813</v>
      </c>
      <c r="B68" s="83"/>
      <c r="E68" s="83"/>
      <c r="F68" s="83"/>
      <c r="G68" s="83"/>
      <c r="H68" s="64"/>
      <c r="L68" s="64"/>
      <c r="M68" s="64"/>
    </row>
    <row r="69" spans="1:14" outlineLevel="1" x14ac:dyDescent="0.25">
      <c r="A69" s="66" t="s">
        <v>1814</v>
      </c>
      <c r="B69" s="83"/>
      <c r="E69" s="83"/>
      <c r="F69" s="83"/>
      <c r="G69" s="83"/>
      <c r="H69" s="64"/>
      <c r="L69" s="64"/>
      <c r="M69" s="64"/>
    </row>
    <row r="70" spans="1:14" outlineLevel="1" x14ac:dyDescent="0.25">
      <c r="A70" s="66" t="s">
        <v>1815</v>
      </c>
      <c r="B70" s="83"/>
      <c r="E70" s="83"/>
      <c r="F70" s="83"/>
      <c r="G70" s="83"/>
      <c r="H70" s="64"/>
      <c r="L70" s="64"/>
      <c r="M70" s="64"/>
    </row>
    <row r="71" spans="1:14" outlineLevel="1" x14ac:dyDescent="0.25">
      <c r="A71" s="66" t="s">
        <v>1816</v>
      </c>
      <c r="B71" s="83"/>
      <c r="E71" s="83"/>
      <c r="F71" s="83"/>
      <c r="G71" s="83"/>
      <c r="H71" s="64"/>
      <c r="L71" s="64"/>
      <c r="M71" s="64"/>
    </row>
    <row r="72" spans="1:14" outlineLevel="1" x14ac:dyDescent="0.25">
      <c r="A72" s="66" t="s">
        <v>1817</v>
      </c>
      <c r="B72" s="83"/>
      <c r="E72" s="83"/>
      <c r="F72" s="83"/>
      <c r="G72" s="83"/>
      <c r="H72" s="64"/>
      <c r="L72" s="64"/>
      <c r="M72" s="64"/>
    </row>
    <row r="73" spans="1:14" ht="18.75" x14ac:dyDescent="0.25">
      <c r="A73" s="78"/>
      <c r="B73" s="77" t="s">
        <v>1713</v>
      </c>
      <c r="C73" s="78"/>
      <c r="D73" s="78"/>
      <c r="E73" s="78"/>
      <c r="F73" s="78"/>
      <c r="G73" s="78"/>
      <c r="H73" s="64"/>
    </row>
    <row r="74" spans="1:14" ht="15" customHeight="1" x14ac:dyDescent="0.25">
      <c r="A74" s="85"/>
      <c r="B74" s="86" t="s">
        <v>1000</v>
      </c>
      <c r="C74" s="85" t="s">
        <v>1818</v>
      </c>
      <c r="D74" s="85"/>
      <c r="E74" s="88"/>
      <c r="F74" s="88"/>
      <c r="G74" s="88"/>
      <c r="H74" s="96"/>
      <c r="I74" s="96"/>
      <c r="J74" s="96"/>
      <c r="K74" s="96"/>
      <c r="L74" s="96"/>
      <c r="M74" s="96"/>
      <c r="N74" s="96"/>
    </row>
    <row r="75" spans="1:14" x14ac:dyDescent="0.25">
      <c r="A75" s="66" t="s">
        <v>1819</v>
      </c>
      <c r="B75" s="66" t="s">
        <v>1820</v>
      </c>
      <c r="C75" s="176">
        <v>34.195999999999998</v>
      </c>
      <c r="H75" s="64"/>
    </row>
    <row r="76" spans="1:14" x14ac:dyDescent="0.25">
      <c r="A76" s="66" t="s">
        <v>1821</v>
      </c>
      <c r="B76" s="66" t="s">
        <v>1822</v>
      </c>
      <c r="C76" s="176">
        <v>288.8</v>
      </c>
      <c r="H76" s="64"/>
    </row>
    <row r="77" spans="1:14" outlineLevel="1" x14ac:dyDescent="0.25">
      <c r="A77" s="66" t="s">
        <v>1823</v>
      </c>
      <c r="H77" s="64"/>
    </row>
    <row r="78" spans="1:14" outlineLevel="1" x14ac:dyDescent="0.25">
      <c r="A78" s="66" t="s">
        <v>1824</v>
      </c>
      <c r="H78" s="64"/>
    </row>
    <row r="79" spans="1:14" outlineLevel="1" x14ac:dyDescent="0.25">
      <c r="A79" s="66" t="s">
        <v>1825</v>
      </c>
      <c r="H79" s="64"/>
    </row>
    <row r="80" spans="1:14" outlineLevel="1" x14ac:dyDescent="0.25">
      <c r="A80" s="66" t="s">
        <v>1826</v>
      </c>
      <c r="H80" s="64"/>
    </row>
    <row r="81" spans="1:8" x14ac:dyDescent="0.25">
      <c r="A81" s="85"/>
      <c r="B81" s="86" t="s">
        <v>1827</v>
      </c>
      <c r="C81" s="85" t="s">
        <v>595</v>
      </c>
      <c r="D81" s="85" t="s">
        <v>596</v>
      </c>
      <c r="E81" s="88" t="s">
        <v>1012</v>
      </c>
      <c r="F81" s="88" t="s">
        <v>1197</v>
      </c>
      <c r="G81" s="88" t="s">
        <v>1828</v>
      </c>
      <c r="H81" s="64"/>
    </row>
    <row r="82" spans="1:8" x14ac:dyDescent="0.25">
      <c r="A82" s="66" t="s">
        <v>1829</v>
      </c>
      <c r="B82" s="66" t="s">
        <v>1830</v>
      </c>
      <c r="C82" s="181">
        <f>10.332/'A. HTT General'!C53</f>
        <v>4.0717877507072192E-4</v>
      </c>
      <c r="D82" s="66" t="s">
        <v>1428</v>
      </c>
      <c r="E82" s="66" t="s">
        <v>1428</v>
      </c>
      <c r="F82" s="66" t="s">
        <v>1428</v>
      </c>
      <c r="G82" s="177">
        <f>C82</f>
        <v>4.0717877507072192E-4</v>
      </c>
      <c r="H82" s="64"/>
    </row>
    <row r="83" spans="1:8" x14ac:dyDescent="0.25">
      <c r="A83" s="66" t="s">
        <v>1831</v>
      </c>
      <c r="B83" s="66" t="s">
        <v>1832</v>
      </c>
      <c r="C83" s="181">
        <f>0.795/'A. HTT General'!C53</f>
        <v>3.1330538732212927E-5</v>
      </c>
      <c r="D83" s="66" t="s">
        <v>1428</v>
      </c>
      <c r="E83" s="66" t="s">
        <v>1428</v>
      </c>
      <c r="F83" s="66" t="s">
        <v>1428</v>
      </c>
      <c r="G83" s="177">
        <f>C83</f>
        <v>3.1330538732212927E-5</v>
      </c>
      <c r="H83" s="64"/>
    </row>
    <row r="84" spans="1:8" x14ac:dyDescent="0.25">
      <c r="A84" s="66" t="s">
        <v>1833</v>
      </c>
      <c r="B84" s="66" t="s">
        <v>1834</v>
      </c>
      <c r="C84" s="181">
        <f>0.382/'A. HTT General'!C53</f>
        <v>1.5054422384535014E-5</v>
      </c>
      <c r="D84" s="66" t="s">
        <v>1428</v>
      </c>
      <c r="E84" s="66" t="s">
        <v>1428</v>
      </c>
      <c r="F84" s="66" t="s">
        <v>1428</v>
      </c>
      <c r="G84" s="177">
        <f>C84</f>
        <v>1.5054422384535014E-5</v>
      </c>
      <c r="H84" s="64"/>
    </row>
    <row r="85" spans="1:8" x14ac:dyDescent="0.25">
      <c r="A85" s="66" t="s">
        <v>1835</v>
      </c>
      <c r="B85" s="66" t="s">
        <v>1836</v>
      </c>
      <c r="C85" s="181">
        <f>9.625/'A. HTT General'!C53</f>
        <v>3.7931627081452753E-4</v>
      </c>
      <c r="D85" s="66" t="s">
        <v>1428</v>
      </c>
      <c r="E85" s="66" t="s">
        <v>1428</v>
      </c>
      <c r="F85" s="66" t="s">
        <v>1428</v>
      </c>
      <c r="G85" s="177">
        <f>C85</f>
        <v>3.7931627081452753E-4</v>
      </c>
      <c r="H85" s="64"/>
    </row>
    <row r="86" spans="1:8" x14ac:dyDescent="0.25">
      <c r="A86" s="66" t="s">
        <v>1837</v>
      </c>
      <c r="B86" s="66" t="s">
        <v>1838</v>
      </c>
      <c r="C86" s="181">
        <f>0.549/'A. HTT General'!C53</f>
        <v>2.1635805992433831E-5</v>
      </c>
      <c r="D86" s="66" t="s">
        <v>1428</v>
      </c>
      <c r="E86" s="66" t="s">
        <v>1428</v>
      </c>
      <c r="F86" s="66" t="s">
        <v>1428</v>
      </c>
      <c r="G86" s="177">
        <f>C86</f>
        <v>2.1635805992433831E-5</v>
      </c>
      <c r="H86" s="64"/>
    </row>
    <row r="87" spans="1:8" outlineLevel="1" x14ac:dyDescent="0.25">
      <c r="A87" s="66" t="s">
        <v>1839</v>
      </c>
      <c r="H87" s="64"/>
    </row>
    <row r="88" spans="1:8" outlineLevel="1" x14ac:dyDescent="0.25">
      <c r="A88" s="66" t="s">
        <v>1840</v>
      </c>
      <c r="H88" s="64"/>
    </row>
    <row r="89" spans="1:8" outlineLevel="1" x14ac:dyDescent="0.25">
      <c r="A89" s="66" t="s">
        <v>1841</v>
      </c>
      <c r="H89" s="64"/>
    </row>
    <row r="90" spans="1:8" outlineLevel="1" x14ac:dyDescent="0.25">
      <c r="A90" s="66" t="s">
        <v>1842</v>
      </c>
      <c r="H90" s="64"/>
    </row>
    <row r="91" spans="1:8" x14ac:dyDescent="0.25">
      <c r="H91" s="64"/>
    </row>
    <row r="92" spans="1:8" x14ac:dyDescent="0.25">
      <c r="H92" s="64"/>
    </row>
    <row r="93" spans="1:8" x14ac:dyDescent="0.25">
      <c r="H93" s="64"/>
    </row>
    <row r="94" spans="1:8" x14ac:dyDescent="0.25">
      <c r="C94" s="178"/>
      <c r="D94" s="179"/>
      <c r="E94" s="180"/>
      <c r="F94" s="178"/>
      <c r="G94" s="178"/>
      <c r="H94" s="64"/>
    </row>
    <row r="95" spans="1:8" x14ac:dyDescent="0.25">
      <c r="C95" s="178"/>
      <c r="D95" s="179"/>
      <c r="E95" s="180"/>
      <c r="F95" s="178"/>
      <c r="G95" s="178"/>
      <c r="H95" s="64"/>
    </row>
    <row r="96" spans="1:8" x14ac:dyDescent="0.25">
      <c r="C96" s="178"/>
      <c r="D96" s="179"/>
      <c r="E96" s="180"/>
      <c r="F96" s="178"/>
      <c r="G96" s="178"/>
      <c r="H96" s="64"/>
    </row>
    <row r="97" spans="3:8" x14ac:dyDescent="0.25">
      <c r="C97" s="178"/>
      <c r="D97" s="179"/>
      <c r="E97" s="180"/>
      <c r="F97" s="178"/>
      <c r="G97" s="178"/>
      <c r="H97" s="64"/>
    </row>
    <row r="98" spans="3:8" x14ac:dyDescent="0.25">
      <c r="C98" s="178"/>
      <c r="D98" s="179"/>
      <c r="E98" s="180"/>
      <c r="F98" s="178"/>
      <c r="G98" s="178"/>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45</v>
      </c>
      <c r="B1" s="202"/>
      <c r="C1" s="20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70" sqref="C70"/>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1699</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44469</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1700</v>
      </c>
      <c r="D27" s="83"/>
      <c r="E27" s="83"/>
      <c r="F27" s="83"/>
      <c r="H27" s="64"/>
      <c r="L27" s="64"/>
      <c r="M27" s="64"/>
    </row>
    <row r="28" spans="1:13" x14ac:dyDescent="0.25">
      <c r="A28" s="66" t="s">
        <v>114</v>
      </c>
      <c r="B28" s="82" t="s">
        <v>115</v>
      </c>
      <c r="C28" s="66" t="s">
        <v>1700</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27413.961571135209</v>
      </c>
      <c r="F38" s="83"/>
      <c r="H38" s="64"/>
      <c r="L38" s="64"/>
      <c r="M38" s="64"/>
    </row>
    <row r="39" spans="1:13" x14ac:dyDescent="0.25">
      <c r="A39" s="66" t="s">
        <v>126</v>
      </c>
      <c r="B39" s="83" t="s">
        <v>127</v>
      </c>
      <c r="C39" s="164">
        <f>C100</f>
        <v>24280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93">
        <f>C38/C39-1</f>
        <v>0.129075847246096</v>
      </c>
      <c r="F45" s="171">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f>C77</f>
        <v>25374.603571135209</v>
      </c>
      <c r="E53" s="91"/>
      <c r="F53" s="92">
        <f>IF($C$58=0,"",IF(C53="[for completion]","",C53/$C$58))</f>
        <v>0.92560878168928029</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C179</f>
        <v>2039.3579999999999</v>
      </c>
      <c r="E56" s="91"/>
      <c r="F56" s="92">
        <f>IF($C$58=0,"",IF(C56="[for completion]","",C56/$C$58))</f>
        <v>7.4391218310719709E-2</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27413.961571135209</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91">
        <v>22.405999999999999</v>
      </c>
      <c r="D66" s="192"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168.54047237957158</v>
      </c>
      <c r="D70" s="66" t="s">
        <v>1425</v>
      </c>
      <c r="E70" s="62"/>
      <c r="F70" s="92">
        <f t="shared" ref="F70:F76" si="1">IF($C$77=0,"",IF(C70="[for completion]","",C70/$C$77))</f>
        <v>6.6420928274636849E-3</v>
      </c>
      <c r="G70" s="92" t="str">
        <f>IF($D$77=0,"",IF(D70="[Mark as ND1 if not relevant]","",D70/$D$77))</f>
        <v/>
      </c>
      <c r="H70" s="64"/>
      <c r="L70" s="64"/>
      <c r="M70" s="64"/>
    </row>
    <row r="71" spans="1:13" x14ac:dyDescent="0.25">
      <c r="A71" s="66" t="s">
        <v>177</v>
      </c>
      <c r="B71" s="62" t="s">
        <v>178</v>
      </c>
      <c r="C71" s="167">
        <v>176.15556146603686</v>
      </c>
      <c r="D71" s="66" t="s">
        <v>1425</v>
      </c>
      <c r="E71" s="62"/>
      <c r="F71" s="92">
        <f t="shared" si="1"/>
        <v>6.9421995489388454E-3</v>
      </c>
      <c r="G71" s="92" t="str">
        <f t="shared" ref="G71:G76" si="2">IF($D$77=0,"",IF(D71="[Mark as ND1 if not relevant]","",D71/$D$77))</f>
        <v/>
      </c>
      <c r="H71" s="64"/>
      <c r="L71" s="64"/>
      <c r="M71" s="64"/>
    </row>
    <row r="72" spans="1:13" x14ac:dyDescent="0.25">
      <c r="A72" s="66" t="s">
        <v>179</v>
      </c>
      <c r="B72" s="62" t="s">
        <v>180</v>
      </c>
      <c r="C72" s="167">
        <v>171.33460658706565</v>
      </c>
      <c r="D72" s="66" t="s">
        <v>1425</v>
      </c>
      <c r="E72" s="62"/>
      <c r="F72" s="92">
        <f t="shared" si="1"/>
        <v>6.7522082111251868E-3</v>
      </c>
      <c r="G72" s="92" t="str">
        <f t="shared" si="2"/>
        <v/>
      </c>
      <c r="H72" s="64"/>
      <c r="L72" s="64"/>
      <c r="M72" s="64"/>
    </row>
    <row r="73" spans="1:13" x14ac:dyDescent="0.25">
      <c r="A73" s="66" t="s">
        <v>181</v>
      </c>
      <c r="B73" s="62" t="s">
        <v>182</v>
      </c>
      <c r="C73" s="167">
        <v>204.24411740419927</v>
      </c>
      <c r="D73" s="66" t="s">
        <v>1425</v>
      </c>
      <c r="E73" s="62"/>
      <c r="F73" s="92">
        <f t="shared" si="1"/>
        <v>8.0491550077470553E-3</v>
      </c>
      <c r="G73" s="92" t="str">
        <f t="shared" si="2"/>
        <v/>
      </c>
      <c r="H73" s="64"/>
      <c r="L73" s="64"/>
      <c r="M73" s="64"/>
    </row>
    <row r="74" spans="1:13" x14ac:dyDescent="0.25">
      <c r="A74" s="66" t="s">
        <v>183</v>
      </c>
      <c r="B74" s="62" t="s">
        <v>184</v>
      </c>
      <c r="C74" s="167">
        <v>236.474796187626</v>
      </c>
      <c r="D74" s="66" t="s">
        <v>1425</v>
      </c>
      <c r="E74" s="62"/>
      <c r="F74" s="92">
        <f t="shared" si="1"/>
        <v>9.319349385092544E-3</v>
      </c>
      <c r="G74" s="92" t="str">
        <f t="shared" si="2"/>
        <v/>
      </c>
      <c r="H74" s="64"/>
      <c r="L74" s="64"/>
      <c r="M74" s="64"/>
    </row>
    <row r="75" spans="1:13" x14ac:dyDescent="0.25">
      <c r="A75" s="66" t="s">
        <v>185</v>
      </c>
      <c r="B75" s="62" t="s">
        <v>186</v>
      </c>
      <c r="C75" s="167">
        <v>1319.2174303878328</v>
      </c>
      <c r="D75" s="66" t="s">
        <v>1425</v>
      </c>
      <c r="E75" s="62"/>
      <c r="F75" s="92">
        <f t="shared" si="1"/>
        <v>5.1989676476699873E-2</v>
      </c>
      <c r="G75" s="92" t="str">
        <f t="shared" si="2"/>
        <v/>
      </c>
      <c r="H75" s="64"/>
      <c r="L75" s="64"/>
      <c r="M75" s="64"/>
    </row>
    <row r="76" spans="1:13" x14ac:dyDescent="0.25">
      <c r="A76" s="66" t="s">
        <v>187</v>
      </c>
      <c r="B76" s="62" t="s">
        <v>188</v>
      </c>
      <c r="C76" s="167">
        <v>23098.636586722878</v>
      </c>
      <c r="D76" s="66" t="s">
        <v>1425</v>
      </c>
      <c r="E76" s="62"/>
      <c r="F76" s="92">
        <f t="shared" si="1"/>
        <v>0.91030531854293284</v>
      </c>
      <c r="G76" s="92" t="str">
        <f t="shared" si="2"/>
        <v/>
      </c>
      <c r="H76" s="64"/>
      <c r="L76" s="64"/>
      <c r="M76" s="64"/>
    </row>
    <row r="77" spans="1:13" x14ac:dyDescent="0.25">
      <c r="A77" s="66" t="s">
        <v>189</v>
      </c>
      <c r="B77" s="100" t="s">
        <v>161</v>
      </c>
      <c r="C77" s="91">
        <f>SUM(C70:C76)</f>
        <v>25374.603571135209</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90">
        <v>3.09</v>
      </c>
      <c r="D89" s="190">
        <v>4.09</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4000</v>
      </c>
      <c r="E93" s="62"/>
      <c r="F93" s="92">
        <f>IF($C$100=0,"",IF(C93="[for completion]","",C93/$C$100))</f>
        <v>0.16474464579901152</v>
      </c>
      <c r="G93" s="92">
        <f>IF($D$100=0,"",IF(D93="[Mark as ND1 if not relevant]","",D93/$D$100))</f>
        <v>0</v>
      </c>
      <c r="H93" s="64"/>
      <c r="L93" s="64"/>
      <c r="M93" s="64"/>
    </row>
    <row r="94" spans="1:13" x14ac:dyDescent="0.25">
      <c r="A94" s="66" t="s">
        <v>211</v>
      </c>
      <c r="B94" s="62" t="s">
        <v>178</v>
      </c>
      <c r="C94" s="165">
        <v>4000</v>
      </c>
      <c r="D94" s="165">
        <f t="shared" ref="D94:D99" si="5">C93</f>
        <v>4000</v>
      </c>
      <c r="E94" s="62"/>
      <c r="F94" s="92">
        <f t="shared" ref="F94:F110" si="6">IF($C$100=0,"",IF(C94="[for completion]","",C94/$C$100))</f>
        <v>0.16474464579901152</v>
      </c>
      <c r="G94" s="92">
        <f t="shared" ref="G94:G99" si="7">IF($D$100=0,"",IF(D94="[Mark as ND1 if not relevant]","",D94/$D$100))</f>
        <v>0.16474464579901152</v>
      </c>
      <c r="H94" s="64"/>
      <c r="L94" s="64"/>
      <c r="M94" s="64"/>
    </row>
    <row r="95" spans="1:13" x14ac:dyDescent="0.25">
      <c r="A95" s="66" t="s">
        <v>212</v>
      </c>
      <c r="B95" s="62" t="s">
        <v>180</v>
      </c>
      <c r="C95" s="165">
        <v>5000</v>
      </c>
      <c r="D95" s="165">
        <f t="shared" si="5"/>
        <v>4000</v>
      </c>
      <c r="E95" s="62"/>
      <c r="F95" s="92">
        <f t="shared" si="6"/>
        <v>0.20593080724876442</v>
      </c>
      <c r="G95" s="92">
        <f t="shared" si="7"/>
        <v>0.16474464579901152</v>
      </c>
      <c r="H95" s="64"/>
      <c r="L95" s="64"/>
      <c r="M95" s="64"/>
    </row>
    <row r="96" spans="1:13" x14ac:dyDescent="0.25">
      <c r="A96" s="66" t="s">
        <v>213</v>
      </c>
      <c r="B96" s="62" t="s">
        <v>182</v>
      </c>
      <c r="C96" s="165">
        <v>5000</v>
      </c>
      <c r="D96" s="165">
        <f t="shared" si="5"/>
        <v>5000</v>
      </c>
      <c r="E96" s="62"/>
      <c r="F96" s="92">
        <f t="shared" si="6"/>
        <v>0.20593080724876442</v>
      </c>
      <c r="G96" s="92">
        <f t="shared" si="7"/>
        <v>0.20593080724876442</v>
      </c>
      <c r="H96" s="64"/>
      <c r="L96" s="64"/>
      <c r="M96" s="64"/>
    </row>
    <row r="97" spans="1:14" x14ac:dyDescent="0.25">
      <c r="A97" s="66" t="s">
        <v>214</v>
      </c>
      <c r="B97" s="62" t="s">
        <v>184</v>
      </c>
      <c r="C97" s="165">
        <v>5500</v>
      </c>
      <c r="D97" s="165">
        <f t="shared" si="5"/>
        <v>5000</v>
      </c>
      <c r="E97" s="62"/>
      <c r="F97" s="92">
        <f t="shared" si="6"/>
        <v>0.22652388797364087</v>
      </c>
      <c r="G97" s="92">
        <f t="shared" si="7"/>
        <v>0.20593080724876442</v>
      </c>
      <c r="H97" s="64"/>
      <c r="L97" s="64"/>
      <c r="M97" s="64"/>
    </row>
    <row r="98" spans="1:14" x14ac:dyDescent="0.25">
      <c r="A98" s="66" t="s">
        <v>215</v>
      </c>
      <c r="B98" s="62" t="s">
        <v>186</v>
      </c>
      <c r="C98" s="165">
        <v>780</v>
      </c>
      <c r="D98" s="165">
        <f t="shared" si="5"/>
        <v>5500</v>
      </c>
      <c r="E98" s="62"/>
      <c r="F98" s="92">
        <f t="shared" si="6"/>
        <v>3.2125205930807248E-2</v>
      </c>
      <c r="G98" s="92">
        <f t="shared" si="7"/>
        <v>0.22652388797364087</v>
      </c>
      <c r="H98" s="64"/>
      <c r="L98" s="64"/>
      <c r="M98" s="64"/>
    </row>
    <row r="99" spans="1:14" x14ac:dyDescent="0.25">
      <c r="A99" s="66" t="s">
        <v>216</v>
      </c>
      <c r="B99" s="62" t="s">
        <v>188</v>
      </c>
      <c r="C99" s="165"/>
      <c r="D99" s="165">
        <f t="shared" si="5"/>
        <v>780</v>
      </c>
      <c r="E99" s="62"/>
      <c r="F99" s="92">
        <f t="shared" si="6"/>
        <v>0</v>
      </c>
      <c r="G99" s="92">
        <f t="shared" si="7"/>
        <v>3.2125205930807248E-2</v>
      </c>
      <c r="H99" s="64"/>
      <c r="L99" s="64"/>
      <c r="M99" s="64"/>
    </row>
    <row r="100" spans="1:14" x14ac:dyDescent="0.25">
      <c r="A100" s="66" t="s">
        <v>217</v>
      </c>
      <c r="B100" s="100" t="s">
        <v>161</v>
      </c>
      <c r="C100" s="91">
        <f>SUM(C93:C99)</f>
        <v>24280</v>
      </c>
      <c r="D100" s="91">
        <f>SUM(D93:D99)</f>
        <v>24280</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6"/>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6"/>
        <v>0</v>
      </c>
      <c r="G102" s="92">
        <f t="shared" si="8"/>
        <v>0</v>
      </c>
      <c r="H102" s="64"/>
      <c r="L102" s="64"/>
      <c r="M102" s="64"/>
    </row>
    <row r="103" spans="1:14" hidden="1" outlineLevel="1" x14ac:dyDescent="0.25">
      <c r="A103" s="66" t="s">
        <v>220</v>
      </c>
      <c r="B103" s="101" t="s">
        <v>195</v>
      </c>
      <c r="C103" s="91"/>
      <c r="D103" s="91"/>
      <c r="E103" s="83"/>
      <c r="F103" s="92">
        <f t="shared" si="6"/>
        <v>0</v>
      </c>
      <c r="G103" s="92">
        <f t="shared" si="8"/>
        <v>0</v>
      </c>
      <c r="H103" s="64"/>
      <c r="L103" s="64"/>
      <c r="M103" s="64"/>
    </row>
    <row r="104" spans="1:14" hidden="1" outlineLevel="1" x14ac:dyDescent="0.25">
      <c r="A104" s="66" t="s">
        <v>221</v>
      </c>
      <c r="B104" s="101" t="s">
        <v>197</v>
      </c>
      <c r="C104" s="91"/>
      <c r="D104" s="91"/>
      <c r="E104" s="83"/>
      <c r="F104" s="92">
        <f t="shared" si="6"/>
        <v>0</v>
      </c>
      <c r="G104" s="92">
        <f t="shared" si="8"/>
        <v>0</v>
      </c>
      <c r="H104" s="64"/>
      <c r="L104" s="64"/>
      <c r="M104" s="64"/>
    </row>
    <row r="105" spans="1:14" hidden="1" outlineLevel="1" x14ac:dyDescent="0.25">
      <c r="A105" s="66" t="s">
        <v>222</v>
      </c>
      <c r="B105" s="101" t="s">
        <v>199</v>
      </c>
      <c r="C105" s="91"/>
      <c r="D105" s="91"/>
      <c r="E105" s="83"/>
      <c r="F105" s="92">
        <f t="shared" si="6"/>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6"/>
        <v>0</v>
      </c>
      <c r="G108" s="92">
        <f t="shared" si="8"/>
        <v>0</v>
      </c>
      <c r="H108" s="64"/>
      <c r="L108" s="64"/>
      <c r="M108" s="64"/>
    </row>
    <row r="109" spans="1:14" hidden="1" outlineLevel="1" x14ac:dyDescent="0.25">
      <c r="A109" s="66" t="s">
        <v>226</v>
      </c>
      <c r="B109" s="101"/>
      <c r="C109" s="91"/>
      <c r="D109" s="91"/>
      <c r="E109" s="83"/>
      <c r="F109" s="92">
        <f t="shared" si="6"/>
        <v>0</v>
      </c>
      <c r="G109" s="92">
        <f t="shared" si="8"/>
        <v>0</v>
      </c>
      <c r="H109" s="64"/>
      <c r="L109" s="64"/>
      <c r="M109" s="64"/>
    </row>
    <row r="110" spans="1:14" hidden="1" outlineLevel="1" x14ac:dyDescent="0.25">
      <c r="A110" s="66" t="s">
        <v>227</v>
      </c>
      <c r="B110" s="101"/>
      <c r="C110" s="91"/>
      <c r="D110" s="91"/>
      <c r="E110" s="83"/>
      <c r="F110" s="92">
        <f t="shared" si="6"/>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27413.961571135209</v>
      </c>
      <c r="D115" s="165">
        <f>C115</f>
        <v>27413.961571135209</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27413.961571135209</v>
      </c>
      <c r="D127" s="165">
        <f>SUM(D112:D126)</f>
        <v>27413.961571135209</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24280</v>
      </c>
      <c r="D141" s="164">
        <f>C141</f>
        <v>24280</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24280</v>
      </c>
      <c r="D153" s="165">
        <f>SUM(D138:D152)</f>
        <v>24280</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480</v>
      </c>
      <c r="D164" s="165">
        <v>0</v>
      </c>
      <c r="E164" s="104"/>
      <c r="F164" s="104">
        <f>IF($C$167=0,"",IF(C164="[for completion]","",C164/$C$167))</f>
        <v>1.9769357495881382E-2</v>
      </c>
      <c r="G164" s="104">
        <f>IF($D$167=0,"",IF(D164="[for completion]","",D164/$D$167))</f>
        <v>0</v>
      </c>
      <c r="H164" s="64"/>
      <c r="L164" s="64"/>
      <c r="M164" s="64"/>
    </row>
    <row r="165" spans="1:13" x14ac:dyDescent="0.25">
      <c r="A165" s="66" t="s">
        <v>302</v>
      </c>
      <c r="B165" s="64" t="s">
        <v>303</v>
      </c>
      <c r="C165" s="165">
        <f>C39-C164</f>
        <v>23800</v>
      </c>
      <c r="D165" s="165">
        <f>C165+C164</f>
        <v>24280</v>
      </c>
      <c r="E165" s="104"/>
      <c r="F165" s="104">
        <f>IF($C$167=0,"",IF(C165="[for completion]","",C165/$C$167))</f>
        <v>0.98023064250411862</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8">
        <f>SUM(C164:C166)</f>
        <v>24280</v>
      </c>
      <c r="D167" s="168">
        <f>SUM(D164:D166)</f>
        <v>24280</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2.3580000000000001</v>
      </c>
      <c r="D174" s="80"/>
      <c r="E174" s="72"/>
      <c r="F174" s="92">
        <f>IF($C$179=0,"",IF(C174="[for completion]","",C174/$C$179))</f>
        <v>1.1562462304313416E-3</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2037</v>
      </c>
      <c r="E177" s="94"/>
      <c r="F177" s="92">
        <f t="shared" ref="F177:F187" si="17">IF($C$179=0,"",IF(C177="[for completion]","",C177/$C$179))</f>
        <v>0.99884375376956869</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2039.3579999999999</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C179</f>
        <v>2039.3579999999999</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2039.3579999999999</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C258" sqref="C258"/>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1857</v>
      </c>
    </row>
    <row r="10" spans="1:7" ht="37.5" x14ac:dyDescent="0.25">
      <c r="A10" s="77" t="s">
        <v>93</v>
      </c>
      <c r="B10" s="77" t="s">
        <v>557</v>
      </c>
      <c r="C10" s="78"/>
      <c r="D10" s="78"/>
      <c r="E10" s="78"/>
      <c r="F10" s="78" t="s">
        <v>1856</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25374.603571135209</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25374.603571135209</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65">
        <v>10791</v>
      </c>
      <c r="D28" s="170">
        <v>0</v>
      </c>
      <c r="E28" s="170"/>
      <c r="F28" s="165">
        <f>C28+D28</f>
        <v>10791</v>
      </c>
    </row>
    <row r="29" spans="1:7" hidden="1" outlineLevel="1" x14ac:dyDescent="0.25">
      <c r="A29" s="66" t="s">
        <v>586</v>
      </c>
      <c r="B29" s="81" t="s">
        <v>587</v>
      </c>
      <c r="C29" s="170">
        <v>8255</v>
      </c>
      <c r="D29" s="170"/>
      <c r="E29" s="170"/>
      <c r="F29" s="170"/>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87">
        <f>181.3/C12</f>
        <v>7.1449392102518276E-3</v>
      </c>
      <c r="D36" s="171">
        <v>0</v>
      </c>
      <c r="E36" s="171"/>
      <c r="F36" s="187">
        <f>C36</f>
        <v>7.1449392102518276E-3</v>
      </c>
    </row>
    <row r="37" spans="1:7" hidden="1" outlineLevel="1" x14ac:dyDescent="0.25">
      <c r="A37" s="66" t="s">
        <v>599</v>
      </c>
      <c r="B37" s="66" t="s">
        <v>1617</v>
      </c>
      <c r="C37" s="103">
        <f>C36</f>
        <v>7.1449392102518276E-3</v>
      </c>
      <c r="D37" s="163">
        <v>0</v>
      </c>
      <c r="F37" s="169">
        <f>C37</f>
        <v>7.1449392102518276E-3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88">
        <f>SUM(C45:C72)</f>
        <v>0</v>
      </c>
      <c r="D44" s="188">
        <f>SUM(D45:D72)</f>
        <v>0</v>
      </c>
      <c r="E44" s="171"/>
      <c r="F44" s="188">
        <f>SUM(F45:F72)</f>
        <v>0</v>
      </c>
      <c r="G44" s="66"/>
    </row>
    <row r="45" spans="1:7" x14ac:dyDescent="0.25">
      <c r="A45" s="66" t="s">
        <v>608</v>
      </c>
      <c r="B45" s="66" t="s">
        <v>609</v>
      </c>
      <c r="C45" s="171">
        <v>0</v>
      </c>
      <c r="D45" s="171">
        <v>0</v>
      </c>
      <c r="E45" s="171"/>
      <c r="F45" s="171">
        <v>0</v>
      </c>
      <c r="G45" s="66"/>
    </row>
    <row r="46" spans="1:7" x14ac:dyDescent="0.25">
      <c r="A46" s="66" t="s">
        <v>610</v>
      </c>
      <c r="B46" s="66" t="s">
        <v>611</v>
      </c>
      <c r="C46" s="171">
        <v>0</v>
      </c>
      <c r="D46" s="171">
        <v>0</v>
      </c>
      <c r="E46" s="171"/>
      <c r="F46" s="171">
        <v>0</v>
      </c>
      <c r="G46" s="66"/>
    </row>
    <row r="47" spans="1:7" x14ac:dyDescent="0.25">
      <c r="A47" s="66" t="s">
        <v>612</v>
      </c>
      <c r="B47" s="66" t="s">
        <v>613</v>
      </c>
      <c r="C47" s="171">
        <v>0</v>
      </c>
      <c r="D47" s="171">
        <v>0</v>
      </c>
      <c r="E47" s="171"/>
      <c r="F47" s="171">
        <v>0</v>
      </c>
      <c r="G47" s="66"/>
    </row>
    <row r="48" spans="1:7" x14ac:dyDescent="0.25">
      <c r="A48" s="66" t="s">
        <v>614</v>
      </c>
      <c r="B48" s="66" t="s">
        <v>615</v>
      </c>
      <c r="C48" s="171">
        <v>0</v>
      </c>
      <c r="D48" s="171">
        <v>0</v>
      </c>
      <c r="E48" s="171"/>
      <c r="F48" s="171">
        <v>0</v>
      </c>
      <c r="G48" s="66"/>
    </row>
    <row r="49" spans="1:7" x14ac:dyDescent="0.25">
      <c r="A49" s="66" t="s">
        <v>616</v>
      </c>
      <c r="B49" s="66" t="s">
        <v>617</v>
      </c>
      <c r="C49" s="171">
        <v>0</v>
      </c>
      <c r="D49" s="171">
        <v>0</v>
      </c>
      <c r="E49" s="171"/>
      <c r="F49" s="171">
        <v>0</v>
      </c>
      <c r="G49" s="66"/>
    </row>
    <row r="50" spans="1:7" x14ac:dyDescent="0.25">
      <c r="A50" s="66" t="s">
        <v>618</v>
      </c>
      <c r="B50" s="66" t="s">
        <v>619</v>
      </c>
      <c r="C50" s="171">
        <v>0</v>
      </c>
      <c r="D50" s="171">
        <v>0</v>
      </c>
      <c r="E50" s="171"/>
      <c r="F50" s="171">
        <v>0</v>
      </c>
      <c r="G50" s="66"/>
    </row>
    <row r="51" spans="1:7" x14ac:dyDescent="0.25">
      <c r="A51" s="66" t="s">
        <v>620</v>
      </c>
      <c r="B51" s="66" t="s">
        <v>621</v>
      </c>
      <c r="C51" s="171">
        <v>0</v>
      </c>
      <c r="D51" s="171">
        <v>0</v>
      </c>
      <c r="E51" s="171"/>
      <c r="F51" s="171">
        <v>0</v>
      </c>
      <c r="G51" s="66"/>
    </row>
    <row r="52" spans="1:7" x14ac:dyDescent="0.25">
      <c r="A52" s="66" t="s">
        <v>622</v>
      </c>
      <c r="B52" s="66" t="s">
        <v>623</v>
      </c>
      <c r="C52" s="171">
        <v>0</v>
      </c>
      <c r="D52" s="171">
        <v>0</v>
      </c>
      <c r="E52" s="171"/>
      <c r="F52" s="171">
        <v>0</v>
      </c>
      <c r="G52" s="66"/>
    </row>
    <row r="53" spans="1:7" x14ac:dyDescent="0.25">
      <c r="A53" s="66" t="s">
        <v>624</v>
      </c>
      <c r="B53" s="66" t="s">
        <v>625</v>
      </c>
      <c r="C53" s="171">
        <v>0</v>
      </c>
      <c r="D53" s="171">
        <v>0</v>
      </c>
      <c r="E53" s="171"/>
      <c r="F53" s="171">
        <v>0</v>
      </c>
      <c r="G53" s="66"/>
    </row>
    <row r="54" spans="1:7" x14ac:dyDescent="0.25">
      <c r="A54" s="66" t="s">
        <v>626</v>
      </c>
      <c r="B54" s="66" t="s">
        <v>627</v>
      </c>
      <c r="C54" s="171">
        <v>0</v>
      </c>
      <c r="D54" s="171">
        <v>0</v>
      </c>
      <c r="E54" s="171"/>
      <c r="F54" s="171">
        <v>0</v>
      </c>
      <c r="G54" s="66"/>
    </row>
    <row r="55" spans="1:7" x14ac:dyDescent="0.25">
      <c r="A55" s="66" t="s">
        <v>628</v>
      </c>
      <c r="B55" s="66" t="s">
        <v>629</v>
      </c>
      <c r="C55" s="171">
        <v>0</v>
      </c>
      <c r="D55" s="171">
        <v>0</v>
      </c>
      <c r="E55" s="171"/>
      <c r="F55" s="171">
        <v>0</v>
      </c>
      <c r="G55" s="66"/>
    </row>
    <row r="56" spans="1:7" x14ac:dyDescent="0.25">
      <c r="A56" s="66" t="s">
        <v>630</v>
      </c>
      <c r="B56" s="66" t="s">
        <v>631</v>
      </c>
      <c r="C56" s="171">
        <v>0</v>
      </c>
      <c r="D56" s="171">
        <v>0</v>
      </c>
      <c r="E56" s="171"/>
      <c r="F56" s="171">
        <v>0</v>
      </c>
      <c r="G56" s="66"/>
    </row>
    <row r="57" spans="1:7" x14ac:dyDescent="0.25">
      <c r="A57" s="66" t="s">
        <v>632</v>
      </c>
      <c r="B57" s="66" t="s">
        <v>633</v>
      </c>
      <c r="C57" s="171">
        <v>0</v>
      </c>
      <c r="D57" s="171">
        <v>0</v>
      </c>
      <c r="E57" s="171"/>
      <c r="F57" s="171">
        <v>0</v>
      </c>
      <c r="G57" s="66"/>
    </row>
    <row r="58" spans="1:7" x14ac:dyDescent="0.25">
      <c r="A58" s="66" t="s">
        <v>634</v>
      </c>
      <c r="B58" s="66" t="s">
        <v>635</v>
      </c>
      <c r="C58" s="171">
        <v>0</v>
      </c>
      <c r="D58" s="171">
        <v>0</v>
      </c>
      <c r="E58" s="171"/>
      <c r="F58" s="171">
        <v>0</v>
      </c>
      <c r="G58" s="66"/>
    </row>
    <row r="59" spans="1:7" x14ac:dyDescent="0.25">
      <c r="A59" s="66" t="s">
        <v>636</v>
      </c>
      <c r="B59" s="66" t="s">
        <v>637</v>
      </c>
      <c r="C59" s="171">
        <v>0</v>
      </c>
      <c r="D59" s="171">
        <v>0</v>
      </c>
      <c r="E59" s="171"/>
      <c r="F59" s="171">
        <v>0</v>
      </c>
      <c r="G59" s="66"/>
    </row>
    <row r="60" spans="1:7" x14ac:dyDescent="0.25">
      <c r="A60" s="66" t="s">
        <v>638</v>
      </c>
      <c r="B60" s="66" t="s">
        <v>3</v>
      </c>
      <c r="C60" s="171">
        <v>0</v>
      </c>
      <c r="D60" s="171">
        <v>0</v>
      </c>
      <c r="E60" s="171"/>
      <c r="F60" s="171">
        <v>0</v>
      </c>
      <c r="G60" s="66"/>
    </row>
    <row r="61" spans="1:7" x14ac:dyDescent="0.25">
      <c r="A61" s="66" t="s">
        <v>639</v>
      </c>
      <c r="B61" s="66" t="s">
        <v>640</v>
      </c>
      <c r="C61" s="171">
        <v>0</v>
      </c>
      <c r="D61" s="171">
        <v>0</v>
      </c>
      <c r="E61" s="171"/>
      <c r="F61" s="171">
        <v>0</v>
      </c>
      <c r="G61" s="66"/>
    </row>
    <row r="62" spans="1:7" x14ac:dyDescent="0.25">
      <c r="A62" s="66" t="s">
        <v>641</v>
      </c>
      <c r="B62" s="66" t="s">
        <v>642</v>
      </c>
      <c r="C62" s="171">
        <v>0</v>
      </c>
      <c r="D62" s="171">
        <v>0</v>
      </c>
      <c r="E62" s="171"/>
      <c r="F62" s="171">
        <v>0</v>
      </c>
      <c r="G62" s="66"/>
    </row>
    <row r="63" spans="1:7" x14ac:dyDescent="0.25">
      <c r="A63" s="66" t="s">
        <v>643</v>
      </c>
      <c r="B63" s="66" t="s">
        <v>644</v>
      </c>
      <c r="C63" s="171">
        <v>0</v>
      </c>
      <c r="D63" s="171">
        <v>0</v>
      </c>
      <c r="E63" s="171"/>
      <c r="F63" s="171">
        <v>0</v>
      </c>
      <c r="G63" s="66"/>
    </row>
    <row r="64" spans="1:7" x14ac:dyDescent="0.25">
      <c r="A64" s="66" t="s">
        <v>645</v>
      </c>
      <c r="B64" s="66" t="s">
        <v>646</v>
      </c>
      <c r="C64" s="171">
        <v>0</v>
      </c>
      <c r="D64" s="171">
        <v>0</v>
      </c>
      <c r="E64" s="171"/>
      <c r="F64" s="171">
        <v>0</v>
      </c>
      <c r="G64" s="66"/>
    </row>
    <row r="65" spans="1:7" x14ac:dyDescent="0.25">
      <c r="A65" s="66" t="s">
        <v>647</v>
      </c>
      <c r="B65" s="66" t="s">
        <v>648</v>
      </c>
      <c r="C65" s="171">
        <v>0</v>
      </c>
      <c r="D65" s="171">
        <v>0</v>
      </c>
      <c r="E65" s="171"/>
      <c r="F65" s="171">
        <v>0</v>
      </c>
      <c r="G65" s="66"/>
    </row>
    <row r="66" spans="1:7" x14ac:dyDescent="0.25">
      <c r="A66" s="66" t="s">
        <v>649</v>
      </c>
      <c r="B66" s="66" t="s">
        <v>650</v>
      </c>
      <c r="C66" s="171">
        <v>0</v>
      </c>
      <c r="D66" s="171">
        <v>0</v>
      </c>
      <c r="E66" s="171"/>
      <c r="F66" s="171">
        <v>0</v>
      </c>
      <c r="G66" s="66"/>
    </row>
    <row r="67" spans="1:7" x14ac:dyDescent="0.25">
      <c r="A67" s="66" t="s">
        <v>651</v>
      </c>
      <c r="B67" s="66" t="s">
        <v>652</v>
      </c>
      <c r="C67" s="171">
        <v>0</v>
      </c>
      <c r="D67" s="171">
        <v>0</v>
      </c>
      <c r="E67" s="171"/>
      <c r="F67" s="171">
        <v>0</v>
      </c>
      <c r="G67" s="66"/>
    </row>
    <row r="68" spans="1:7" x14ac:dyDescent="0.25">
      <c r="A68" s="66" t="s">
        <v>653</v>
      </c>
      <c r="B68" s="66" t="s">
        <v>654</v>
      </c>
      <c r="C68" s="171">
        <v>0</v>
      </c>
      <c r="D68" s="171">
        <v>0</v>
      </c>
      <c r="E68" s="171"/>
      <c r="F68" s="171">
        <v>0</v>
      </c>
      <c r="G68" s="66"/>
    </row>
    <row r="69" spans="1:7" x14ac:dyDescent="0.25">
      <c r="A69" s="66" t="s">
        <v>655</v>
      </c>
      <c r="B69" s="66" t="s">
        <v>656</v>
      </c>
      <c r="C69" s="171">
        <v>0</v>
      </c>
      <c r="D69" s="171">
        <v>0</v>
      </c>
      <c r="E69" s="171"/>
      <c r="F69" s="171">
        <v>0</v>
      </c>
      <c r="G69" s="66"/>
    </row>
    <row r="70" spans="1:7" x14ac:dyDescent="0.25">
      <c r="A70" s="66" t="s">
        <v>657</v>
      </c>
      <c r="B70" s="66" t="s">
        <v>658</v>
      </c>
      <c r="C70" s="171">
        <v>0</v>
      </c>
      <c r="D70" s="171">
        <v>0</v>
      </c>
      <c r="E70" s="171"/>
      <c r="F70" s="171">
        <v>0</v>
      </c>
      <c r="G70" s="66"/>
    </row>
    <row r="71" spans="1:7" x14ac:dyDescent="0.25">
      <c r="A71" s="66" t="s">
        <v>659</v>
      </c>
      <c r="B71" s="66" t="s">
        <v>6</v>
      </c>
      <c r="C71" s="171">
        <v>0</v>
      </c>
      <c r="D71" s="171">
        <v>0</v>
      </c>
      <c r="E71" s="171"/>
      <c r="F71" s="171">
        <v>0</v>
      </c>
      <c r="G71" s="66"/>
    </row>
    <row r="72" spans="1:7" x14ac:dyDescent="0.25">
      <c r="A72" s="66" t="s">
        <v>660</v>
      </c>
      <c r="B72" s="66" t="s">
        <v>661</v>
      </c>
      <c r="C72" s="171">
        <v>0</v>
      </c>
      <c r="D72" s="171">
        <v>0</v>
      </c>
      <c r="E72" s="171"/>
      <c r="F72" s="171">
        <v>0</v>
      </c>
      <c r="G72" s="66"/>
    </row>
    <row r="73" spans="1:7" x14ac:dyDescent="0.25">
      <c r="A73" s="66" t="s">
        <v>662</v>
      </c>
      <c r="B73" s="118" t="s">
        <v>348</v>
      </c>
      <c r="C73" s="188">
        <f>SUM(C74:C76)</f>
        <v>1</v>
      </c>
      <c r="D73" s="188">
        <f>SUM(D74:D76)</f>
        <v>0</v>
      </c>
      <c r="E73" s="171"/>
      <c r="F73" s="188">
        <f>SUM(F74:F76)</f>
        <v>0</v>
      </c>
      <c r="G73" s="66"/>
    </row>
    <row r="74" spans="1:7" x14ac:dyDescent="0.25">
      <c r="A74" s="66" t="s">
        <v>663</v>
      </c>
      <c r="B74" s="66" t="s">
        <v>664</v>
      </c>
      <c r="C74" s="171">
        <v>0</v>
      </c>
      <c r="D74" s="171">
        <v>0</v>
      </c>
      <c r="E74" s="171"/>
      <c r="F74" s="171">
        <v>0</v>
      </c>
      <c r="G74" s="66"/>
    </row>
    <row r="75" spans="1:7" x14ac:dyDescent="0.25">
      <c r="A75" s="66" t="s">
        <v>665</v>
      </c>
      <c r="B75" s="66" t="s">
        <v>666</v>
      </c>
      <c r="C75" s="171">
        <v>0</v>
      </c>
      <c r="D75" s="171">
        <v>0</v>
      </c>
      <c r="E75" s="171"/>
      <c r="F75" s="171">
        <v>0</v>
      </c>
      <c r="G75" s="66"/>
    </row>
    <row r="76" spans="1:7" x14ac:dyDescent="0.25">
      <c r="A76" s="66" t="s">
        <v>667</v>
      </c>
      <c r="B76" s="66" t="s">
        <v>2</v>
      </c>
      <c r="C76" s="171">
        <v>1</v>
      </c>
      <c r="D76" s="171">
        <v>0</v>
      </c>
      <c r="E76" s="171"/>
      <c r="F76" s="171">
        <v>0</v>
      </c>
      <c r="G76" s="66"/>
    </row>
    <row r="77" spans="1:7" x14ac:dyDescent="0.25">
      <c r="A77" s="66" t="s">
        <v>668</v>
      </c>
      <c r="B77" s="118" t="s">
        <v>159</v>
      </c>
      <c r="C77" s="188">
        <f>SUM(C78:C87)</f>
        <v>0</v>
      </c>
      <c r="D77" s="188">
        <f>SUM(D78:D87)</f>
        <v>0</v>
      </c>
      <c r="E77" s="171"/>
      <c r="F77" s="188">
        <f>SUM(F78:F87)</f>
        <v>0</v>
      </c>
      <c r="G77" s="66"/>
    </row>
    <row r="78" spans="1:7" x14ac:dyDescent="0.25">
      <c r="A78" s="66" t="s">
        <v>669</v>
      </c>
      <c r="B78" s="83" t="s">
        <v>350</v>
      </c>
      <c r="C78" s="171">
        <v>0</v>
      </c>
      <c r="D78" s="171">
        <v>0</v>
      </c>
      <c r="E78" s="171"/>
      <c r="F78" s="171">
        <v>0</v>
      </c>
      <c r="G78" s="66"/>
    </row>
    <row r="79" spans="1:7" x14ac:dyDescent="0.25">
      <c r="A79" s="66" t="s">
        <v>670</v>
      </c>
      <c r="B79" s="83" t="s">
        <v>352</v>
      </c>
      <c r="C79" s="171">
        <v>0</v>
      </c>
      <c r="D79" s="171">
        <v>0</v>
      </c>
      <c r="E79" s="171"/>
      <c r="F79" s="171">
        <v>0</v>
      </c>
      <c r="G79" s="66"/>
    </row>
    <row r="80" spans="1:7" x14ac:dyDescent="0.25">
      <c r="A80" s="66" t="s">
        <v>671</v>
      </c>
      <c r="B80" s="83" t="s">
        <v>354</v>
      </c>
      <c r="C80" s="171">
        <v>0</v>
      </c>
      <c r="D80" s="171">
        <v>0</v>
      </c>
      <c r="E80" s="171"/>
      <c r="F80" s="171">
        <v>0</v>
      </c>
      <c r="G80" s="66"/>
    </row>
    <row r="81" spans="1:7" x14ac:dyDescent="0.25">
      <c r="A81" s="66" t="s">
        <v>672</v>
      </c>
      <c r="B81" s="83" t="s">
        <v>12</v>
      </c>
      <c r="C81" s="171">
        <v>0</v>
      </c>
      <c r="D81" s="171">
        <v>0</v>
      </c>
      <c r="E81" s="171"/>
      <c r="F81" s="171">
        <v>0</v>
      </c>
      <c r="G81" s="66"/>
    </row>
    <row r="82" spans="1:7" x14ac:dyDescent="0.25">
      <c r="A82" s="66" t="s">
        <v>673</v>
      </c>
      <c r="B82" s="83" t="s">
        <v>357</v>
      </c>
      <c r="C82" s="171">
        <v>0</v>
      </c>
      <c r="D82" s="171">
        <v>0</v>
      </c>
      <c r="E82" s="171"/>
      <c r="F82" s="171">
        <v>0</v>
      </c>
      <c r="G82" s="66"/>
    </row>
    <row r="83" spans="1:7" x14ac:dyDescent="0.25">
      <c r="A83" s="66" t="s">
        <v>674</v>
      </c>
      <c r="B83" s="83" t="s">
        <v>359</v>
      </c>
      <c r="C83" s="171">
        <v>0</v>
      </c>
      <c r="D83" s="171">
        <v>0</v>
      </c>
      <c r="E83" s="171"/>
      <c r="F83" s="171">
        <v>0</v>
      </c>
      <c r="G83" s="66"/>
    </row>
    <row r="84" spans="1:7" x14ac:dyDescent="0.25">
      <c r="A84" s="66" t="s">
        <v>675</v>
      </c>
      <c r="B84" s="83" t="s">
        <v>361</v>
      </c>
      <c r="C84" s="171">
        <v>0</v>
      </c>
      <c r="D84" s="171">
        <v>0</v>
      </c>
      <c r="E84" s="171"/>
      <c r="F84" s="171">
        <v>0</v>
      </c>
      <c r="G84" s="66"/>
    </row>
    <row r="85" spans="1:7" x14ac:dyDescent="0.25">
      <c r="A85" s="66" t="s">
        <v>676</v>
      </c>
      <c r="B85" s="83" t="s">
        <v>363</v>
      </c>
      <c r="C85" s="171">
        <v>0</v>
      </c>
      <c r="D85" s="171">
        <v>0</v>
      </c>
      <c r="E85" s="171"/>
      <c r="F85" s="171">
        <v>0</v>
      </c>
      <c r="G85" s="66"/>
    </row>
    <row r="86" spans="1:7" x14ac:dyDescent="0.25">
      <c r="A86" s="66" t="s">
        <v>677</v>
      </c>
      <c r="B86" s="83" t="s">
        <v>365</v>
      </c>
      <c r="C86" s="171">
        <v>0</v>
      </c>
      <c r="D86" s="171">
        <v>0</v>
      </c>
      <c r="E86" s="171"/>
      <c r="F86" s="171">
        <v>0</v>
      </c>
      <c r="G86" s="66"/>
    </row>
    <row r="87" spans="1:7" x14ac:dyDescent="0.25">
      <c r="A87" s="66" t="s">
        <v>678</v>
      </c>
      <c r="B87" s="83" t="s">
        <v>159</v>
      </c>
      <c r="C87" s="171">
        <v>0</v>
      </c>
      <c r="D87" s="171">
        <v>0</v>
      </c>
      <c r="E87" s="171"/>
      <c r="F87" s="171">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1848</v>
      </c>
      <c r="C99" s="163">
        <v>1.6175718627203687E-2</v>
      </c>
      <c r="D99" s="163">
        <v>0</v>
      </c>
      <c r="F99" s="171">
        <f>C99+D99</f>
        <v>1.6175718627203687E-2</v>
      </c>
      <c r="G99" s="66"/>
    </row>
    <row r="100" spans="1:7" x14ac:dyDescent="0.25">
      <c r="A100" s="66" t="s">
        <v>692</v>
      </c>
      <c r="B100" s="83" t="s">
        <v>1849</v>
      </c>
      <c r="C100" s="163">
        <v>2.3691825776465288E-2</v>
      </c>
      <c r="D100" s="163">
        <v>0</v>
      </c>
      <c r="F100" s="171">
        <f t="shared" ref="F100:F109" si="1">C100+D100</f>
        <v>2.3691825776465288E-2</v>
      </c>
      <c r="G100" s="66"/>
    </row>
    <row r="101" spans="1:7" x14ac:dyDescent="0.25">
      <c r="A101" s="66" t="s">
        <v>693</v>
      </c>
      <c r="B101" s="83" t="s">
        <v>1631</v>
      </c>
      <c r="C101" s="163">
        <v>9.2851445584136282E-3</v>
      </c>
      <c r="D101" s="163">
        <v>0</v>
      </c>
      <c r="F101" s="171">
        <f t="shared" si="1"/>
        <v>9.2851445584136282E-3</v>
      </c>
      <c r="G101" s="66"/>
    </row>
    <row r="102" spans="1:7" x14ac:dyDescent="0.25">
      <c r="A102" s="66" t="s">
        <v>694</v>
      </c>
      <c r="B102" s="83" t="s">
        <v>1634</v>
      </c>
      <c r="C102" s="163">
        <v>1.0198844837105548E-2</v>
      </c>
      <c r="D102" s="163">
        <v>0</v>
      </c>
      <c r="F102" s="171">
        <f t="shared" si="1"/>
        <v>1.0198844837105548E-2</v>
      </c>
      <c r="G102" s="66"/>
    </row>
    <row r="103" spans="1:7" x14ac:dyDescent="0.25">
      <c r="A103" s="66" t="s">
        <v>695</v>
      </c>
      <c r="B103" s="83" t="s">
        <v>1620</v>
      </c>
      <c r="C103" s="163">
        <v>0.29885571665236177</v>
      </c>
      <c r="D103" s="163">
        <v>0</v>
      </c>
      <c r="F103" s="171">
        <f t="shared" si="1"/>
        <v>0.29885571665236177</v>
      </c>
      <c r="G103" s="66"/>
    </row>
    <row r="104" spans="1:7" x14ac:dyDescent="0.25">
      <c r="A104" s="66" t="s">
        <v>696</v>
      </c>
      <c r="B104" s="83" t="s">
        <v>1628</v>
      </c>
      <c r="C104" s="163">
        <v>4.9966312005620281E-2</v>
      </c>
      <c r="D104" s="163">
        <v>0</v>
      </c>
      <c r="F104" s="171">
        <f t="shared" si="1"/>
        <v>4.9966312005620281E-2</v>
      </c>
      <c r="G104" s="66"/>
    </row>
    <row r="105" spans="1:7" x14ac:dyDescent="0.25">
      <c r="A105" s="66" t="s">
        <v>697</v>
      </c>
      <c r="B105" s="83" t="s">
        <v>1850</v>
      </c>
      <c r="C105" s="163">
        <v>1.9782117241019276E-2</v>
      </c>
      <c r="D105" s="163">
        <v>0</v>
      </c>
      <c r="F105" s="171">
        <f t="shared" si="1"/>
        <v>1.9782117241019276E-2</v>
      </c>
      <c r="G105" s="66"/>
    </row>
    <row r="106" spans="1:7" x14ac:dyDescent="0.25">
      <c r="A106" s="66" t="s">
        <v>698</v>
      </c>
      <c r="B106" s="83" t="s">
        <v>1844</v>
      </c>
      <c r="C106" s="163">
        <v>2.6847361523905062E-2</v>
      </c>
      <c r="D106" s="163">
        <v>0</v>
      </c>
      <c r="F106" s="171">
        <f t="shared" si="1"/>
        <v>2.6847361523905062E-2</v>
      </c>
      <c r="G106" s="66"/>
    </row>
    <row r="107" spans="1:7" x14ac:dyDescent="0.25">
      <c r="A107" s="66" t="s">
        <v>699</v>
      </c>
      <c r="B107" s="83" t="s">
        <v>1851</v>
      </c>
      <c r="C107" s="163">
        <v>4.7154340954175707E-2</v>
      </c>
      <c r="D107" s="163">
        <v>0</v>
      </c>
      <c r="F107" s="171">
        <f t="shared" si="1"/>
        <v>4.7154340954175707E-2</v>
      </c>
      <c r="G107" s="66"/>
    </row>
    <row r="108" spans="1:7" x14ac:dyDescent="0.25">
      <c r="A108" s="66" t="s">
        <v>700</v>
      </c>
      <c r="B108" s="83" t="s">
        <v>1852</v>
      </c>
      <c r="C108" s="163">
        <v>5.0913505237340832E-2</v>
      </c>
      <c r="D108" s="163">
        <v>0</v>
      </c>
      <c r="F108" s="171">
        <f t="shared" si="1"/>
        <v>5.0913505237340832E-2</v>
      </c>
      <c r="G108" s="66"/>
    </row>
    <row r="109" spans="1:7" x14ac:dyDescent="0.25">
      <c r="A109" s="66" t="s">
        <v>701</v>
      </c>
      <c r="B109" s="83" t="s">
        <v>1853</v>
      </c>
      <c r="C109" s="163">
        <v>0.44712911258638899</v>
      </c>
      <c r="D109" s="163">
        <v>0</v>
      </c>
      <c r="F109" s="171">
        <f t="shared" si="1"/>
        <v>0.44712911258638899</v>
      </c>
      <c r="G109" s="66"/>
    </row>
    <row r="110" spans="1:7" x14ac:dyDescent="0.25">
      <c r="A110" s="66" t="s">
        <v>702</v>
      </c>
      <c r="B110" s="83"/>
      <c r="C110" s="163"/>
      <c r="D110" s="163"/>
      <c r="F110" s="171"/>
      <c r="G110" s="66"/>
    </row>
    <row r="111" spans="1:7" x14ac:dyDescent="0.25">
      <c r="A111" s="66" t="s">
        <v>703</v>
      </c>
      <c r="B111" s="83"/>
      <c r="C111" s="187"/>
      <c r="D111" s="163"/>
      <c r="F111" s="171"/>
      <c r="G111" s="66"/>
    </row>
    <row r="112" spans="1:7" x14ac:dyDescent="0.25">
      <c r="A112" s="66" t="s">
        <v>704</v>
      </c>
      <c r="B112" s="83"/>
      <c r="C112" s="187"/>
      <c r="D112" s="163"/>
      <c r="F112" s="171"/>
      <c r="G112" s="66"/>
    </row>
    <row r="113" spans="1:7" x14ac:dyDescent="0.25">
      <c r="A113" s="66" t="s">
        <v>705</v>
      </c>
      <c r="B113" s="83"/>
      <c r="C113" s="187"/>
      <c r="D113" s="163"/>
      <c r="F113" s="171"/>
      <c r="G113" s="66"/>
    </row>
    <row r="114" spans="1:7" x14ac:dyDescent="0.25">
      <c r="A114" s="66" t="s">
        <v>706</v>
      </c>
      <c r="C114" s="187"/>
      <c r="D114" s="163"/>
      <c r="F114" s="171"/>
      <c r="G114" s="66"/>
    </row>
    <row r="115" spans="1:7" x14ac:dyDescent="0.25">
      <c r="A115" s="66" t="s">
        <v>707</v>
      </c>
      <c r="B115" s="83"/>
      <c r="C115" s="187"/>
      <c r="D115" s="163"/>
      <c r="F115" s="171"/>
      <c r="G115" s="66"/>
    </row>
    <row r="116" spans="1:7" x14ac:dyDescent="0.25">
      <c r="A116" s="66" t="s">
        <v>708</v>
      </c>
      <c r="B116" s="83"/>
      <c r="C116" s="187"/>
      <c r="D116" s="163"/>
      <c r="F116" s="171"/>
      <c r="G116" s="66"/>
    </row>
    <row r="117" spans="1:7" x14ac:dyDescent="0.25">
      <c r="A117" s="66" t="s">
        <v>709</v>
      </c>
      <c r="B117" s="83"/>
      <c r="C117" s="187"/>
      <c r="D117" s="163"/>
      <c r="F117" s="171"/>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71">
        <v>0</v>
      </c>
      <c r="D131" s="171">
        <v>0</v>
      </c>
      <c r="E131" s="189"/>
      <c r="F131" s="171">
        <v>0</v>
      </c>
    </row>
    <row r="132" spans="1:7" x14ac:dyDescent="0.25">
      <c r="A132" s="66" t="s">
        <v>725</v>
      </c>
      <c r="B132" s="66" t="s">
        <v>726</v>
      </c>
      <c r="C132" s="171">
        <v>1</v>
      </c>
      <c r="D132" s="171">
        <v>0</v>
      </c>
      <c r="E132" s="189"/>
      <c r="F132" s="171">
        <v>1</v>
      </c>
    </row>
    <row r="133" spans="1:7" x14ac:dyDescent="0.25">
      <c r="A133" s="66" t="s">
        <v>727</v>
      </c>
      <c r="B133" s="66" t="s">
        <v>159</v>
      </c>
      <c r="C133" s="171">
        <v>0</v>
      </c>
      <c r="D133" s="171">
        <v>0</v>
      </c>
      <c r="E133" s="189"/>
      <c r="F133" s="171">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71">
        <v>0.48699999999999999</v>
      </c>
      <c r="D141" s="171">
        <v>0</v>
      </c>
      <c r="E141" s="189"/>
      <c r="F141" s="171">
        <f>(C141+D141)</f>
        <v>0.48699999999999999</v>
      </c>
    </row>
    <row r="142" spans="1:7" x14ac:dyDescent="0.25">
      <c r="A142" s="66" t="s">
        <v>737</v>
      </c>
      <c r="B142" s="66" t="s">
        <v>738</v>
      </c>
      <c r="C142" s="171">
        <v>0.51300000000000001</v>
      </c>
      <c r="D142" s="171">
        <v>0</v>
      </c>
      <c r="E142" s="189"/>
      <c r="F142" s="171">
        <f>(C142+D142)</f>
        <v>0.51300000000000001</v>
      </c>
    </row>
    <row r="143" spans="1:7" x14ac:dyDescent="0.25">
      <c r="A143" s="66" t="s">
        <v>739</v>
      </c>
      <c r="B143" s="66" t="s">
        <v>159</v>
      </c>
      <c r="C143" s="171">
        <v>0</v>
      </c>
      <c r="D143" s="171">
        <v>0</v>
      </c>
      <c r="E143" s="171"/>
      <c r="F143" s="171">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71">
        <v>0.3003779029846963</v>
      </c>
      <c r="D151" s="171">
        <v>0</v>
      </c>
      <c r="E151" s="189"/>
      <c r="F151" s="171">
        <f>(C151+D151)</f>
        <v>0.3003779029846963</v>
      </c>
    </row>
    <row r="152" spans="1:7" x14ac:dyDescent="0.25">
      <c r="A152" s="66" t="s">
        <v>749</v>
      </c>
      <c r="B152" s="62" t="s">
        <v>750</v>
      </c>
      <c r="C152" s="171">
        <v>0.22409485482173924</v>
      </c>
      <c r="D152" s="171">
        <v>0</v>
      </c>
      <c r="E152" s="189"/>
      <c r="F152" s="171">
        <f>(C152+D152)</f>
        <v>0.22409485482173924</v>
      </c>
    </row>
    <row r="153" spans="1:7" x14ac:dyDescent="0.25">
      <c r="A153" s="66" t="s">
        <v>751</v>
      </c>
      <c r="B153" s="62" t="s">
        <v>752</v>
      </c>
      <c r="C153" s="171">
        <v>0.16523576375255672</v>
      </c>
      <c r="D153" s="171">
        <v>0</v>
      </c>
      <c r="E153" s="171"/>
      <c r="F153" s="171">
        <f>(C153+D153)</f>
        <v>0.16523576375255672</v>
      </c>
    </row>
    <row r="154" spans="1:7" x14ac:dyDescent="0.25">
      <c r="A154" s="66" t="s">
        <v>753</v>
      </c>
      <c r="B154" s="62" t="s">
        <v>754</v>
      </c>
      <c r="C154" s="171">
        <v>0.15580958036407047</v>
      </c>
      <c r="D154" s="171">
        <v>0</v>
      </c>
      <c r="E154" s="171"/>
      <c r="F154" s="171">
        <f>(C154+D154)</f>
        <v>0.15580958036407047</v>
      </c>
    </row>
    <row r="155" spans="1:7" x14ac:dyDescent="0.25">
      <c r="A155" s="66" t="s">
        <v>755</v>
      </c>
      <c r="B155" s="62" t="s">
        <v>756</v>
      </c>
      <c r="C155" s="171">
        <v>0.15448189807693724</v>
      </c>
      <c r="D155" s="171">
        <v>0</v>
      </c>
      <c r="E155" s="171"/>
      <c r="F155" s="171">
        <f>(C155+D155)</f>
        <v>0.15448189807693724</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93">
        <f>10.2/C12</f>
        <v>4.0197672335669406E-4</v>
      </c>
      <c r="D161" s="171">
        <v>0</v>
      </c>
      <c r="E161" s="189"/>
      <c r="F161" s="171">
        <f>(C161+D161)</f>
        <v>4.0197672335669406E-4</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2634</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D171" s="165"/>
      <c r="E171" s="80"/>
      <c r="F171" s="92">
        <f t="shared" ref="F171:F185" si="2">IF($C$195=0,"",IF(C171="[for completion]","",C171/$C$195))</f>
        <v>0</v>
      </c>
      <c r="G171" s="92">
        <f t="shared" ref="G171:G185" si="3">IF($D$195=0,"",IF(D171="[for completion]","",D171/$D$195))</f>
        <v>0</v>
      </c>
    </row>
    <row r="172" spans="1:7" x14ac:dyDescent="0.25">
      <c r="A172" s="66" t="s">
        <v>776</v>
      </c>
      <c r="B172" s="83" t="s">
        <v>1639</v>
      </c>
      <c r="C172" s="165">
        <v>1250.8603247323351</v>
      </c>
      <c r="D172" s="165">
        <v>2472</v>
      </c>
      <c r="E172" s="80"/>
      <c r="F172" s="92">
        <f t="shared" si="2"/>
        <v>4.9295758305176178E-2</v>
      </c>
      <c r="G172" s="92">
        <f t="shared" si="3"/>
        <v>0.22907978871281623</v>
      </c>
    </row>
    <row r="173" spans="1:7" x14ac:dyDescent="0.25">
      <c r="A173" s="66" t="s">
        <v>777</v>
      </c>
      <c r="B173" s="83" t="s">
        <v>1640</v>
      </c>
      <c r="C173" s="165">
        <v>4081.0350883910437</v>
      </c>
      <c r="D173" s="165">
        <v>2703</v>
      </c>
      <c r="E173" s="80"/>
      <c r="F173" s="92">
        <f t="shared" si="2"/>
        <v>0.16083148164069969</v>
      </c>
      <c r="G173" s="92">
        <f t="shared" si="3"/>
        <v>0.2504865165415624</v>
      </c>
    </row>
    <row r="174" spans="1:7" x14ac:dyDescent="0.25">
      <c r="A174" s="66" t="s">
        <v>778</v>
      </c>
      <c r="B174" s="83" t="s">
        <v>1641</v>
      </c>
      <c r="C174" s="165">
        <v>6557.809262683104</v>
      </c>
      <c r="D174" s="165">
        <v>2655</v>
      </c>
      <c r="E174" s="80"/>
      <c r="F174" s="92">
        <f t="shared" si="2"/>
        <v>0.25843987056975937</v>
      </c>
      <c r="G174" s="92">
        <f t="shared" si="3"/>
        <v>0.24603836530442036</v>
      </c>
    </row>
    <row r="175" spans="1:7" x14ac:dyDescent="0.25">
      <c r="A175" s="66" t="s">
        <v>779</v>
      </c>
      <c r="B175" s="83" t="s">
        <v>1642</v>
      </c>
      <c r="C175" s="165">
        <v>4961.0802364151823</v>
      </c>
      <c r="D175" s="165">
        <v>1442</v>
      </c>
      <c r="E175" s="80"/>
      <c r="F175" s="92">
        <f t="shared" si="2"/>
        <v>0.19551360566116063</v>
      </c>
      <c r="G175" s="92">
        <f t="shared" si="3"/>
        <v>0.13362987674914281</v>
      </c>
    </row>
    <row r="176" spans="1:7" x14ac:dyDescent="0.25">
      <c r="A176" s="66" t="s">
        <v>780</v>
      </c>
      <c r="B176" s="83" t="s">
        <v>1643</v>
      </c>
      <c r="C176" s="165">
        <v>3294.4384041093613</v>
      </c>
      <c r="D176" s="66">
        <v>743</v>
      </c>
      <c r="E176" s="80"/>
      <c r="F176" s="92">
        <f t="shared" si="2"/>
        <v>0.12983211323375926</v>
      </c>
      <c r="G176" s="92">
        <f t="shared" si="3"/>
        <v>6.8853674358261507E-2</v>
      </c>
    </row>
    <row r="177" spans="1:7" x14ac:dyDescent="0.25">
      <c r="A177" s="66" t="s">
        <v>781</v>
      </c>
      <c r="B177" s="83" t="s">
        <v>1644</v>
      </c>
      <c r="C177" s="165">
        <v>5229.3802548040521</v>
      </c>
      <c r="D177" s="66">
        <v>776</v>
      </c>
      <c r="E177" s="80"/>
      <c r="F177" s="92">
        <f t="shared" si="2"/>
        <v>0.2060871705894449</v>
      </c>
      <c r="G177" s="92">
        <f t="shared" si="3"/>
        <v>7.191177833379668E-2</v>
      </c>
    </row>
    <row r="178" spans="1:7" x14ac:dyDescent="0.25">
      <c r="A178" s="66" t="s">
        <v>782</v>
      </c>
      <c r="B178" s="83"/>
      <c r="C178" s="165"/>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2"/>
        <v>0</v>
      </c>
      <c r="G180" s="92">
        <f t="shared" si="3"/>
        <v>0</v>
      </c>
    </row>
    <row r="181" spans="1:7" x14ac:dyDescent="0.25">
      <c r="A181" s="66" t="s">
        <v>785</v>
      </c>
      <c r="B181" s="83" t="s">
        <v>1647</v>
      </c>
      <c r="C181" s="66">
        <v>0</v>
      </c>
      <c r="D181" s="66">
        <v>0</v>
      </c>
      <c r="E181" s="83"/>
      <c r="F181" s="92">
        <f t="shared" si="2"/>
        <v>0</v>
      </c>
      <c r="G181" s="92">
        <f t="shared" si="3"/>
        <v>0</v>
      </c>
    </row>
    <row r="182" spans="1:7" x14ac:dyDescent="0.25">
      <c r="A182" s="66" t="s">
        <v>786</v>
      </c>
      <c r="B182" s="83" t="s">
        <v>1648</v>
      </c>
      <c r="C182" s="66">
        <v>0</v>
      </c>
      <c r="D182" s="66">
        <v>0</v>
      </c>
      <c r="E182" s="83"/>
      <c r="F182" s="92">
        <f t="shared" si="2"/>
        <v>0</v>
      </c>
      <c r="G182" s="92">
        <f t="shared" si="3"/>
        <v>0</v>
      </c>
    </row>
    <row r="183" spans="1:7" x14ac:dyDescent="0.25">
      <c r="A183" s="66" t="s">
        <v>787</v>
      </c>
      <c r="B183" s="83" t="s">
        <v>1649</v>
      </c>
      <c r="C183" s="66">
        <v>0</v>
      </c>
      <c r="D183" s="66">
        <v>0</v>
      </c>
      <c r="E183" s="83"/>
      <c r="F183" s="92">
        <f t="shared" si="2"/>
        <v>0</v>
      </c>
      <c r="G183" s="92">
        <f t="shared" si="3"/>
        <v>0</v>
      </c>
    </row>
    <row r="184" spans="1:7" x14ac:dyDescent="0.25">
      <c r="A184" s="66" t="s">
        <v>788</v>
      </c>
      <c r="B184" s="83" t="s">
        <v>1650</v>
      </c>
      <c r="C184" s="66">
        <v>0</v>
      </c>
      <c r="D184" s="66">
        <v>0</v>
      </c>
      <c r="E184" s="83"/>
      <c r="F184" s="92">
        <f t="shared" si="2"/>
        <v>0</v>
      </c>
      <c r="G184" s="92">
        <f t="shared" si="3"/>
        <v>0</v>
      </c>
    </row>
    <row r="185" spans="1:7" x14ac:dyDescent="0.25">
      <c r="A185" s="66" t="s">
        <v>789</v>
      </c>
      <c r="B185" s="83" t="s">
        <v>1651</v>
      </c>
      <c r="C185" s="66">
        <v>0</v>
      </c>
      <c r="D185" s="66">
        <v>0</v>
      </c>
      <c r="E185" s="83"/>
      <c r="F185" s="92">
        <f t="shared" si="2"/>
        <v>0</v>
      </c>
      <c r="G185" s="92">
        <f t="shared" si="3"/>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25374.603571135078</v>
      </c>
      <c r="D195" s="91">
        <f>SUM(D171:D194)</f>
        <v>10791</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71">
        <v>0.58309999999999995</v>
      </c>
      <c r="D197" s="165">
        <f>D208</f>
        <v>10791</v>
      </c>
      <c r="G197" s="66"/>
    </row>
    <row r="198" spans="1:7" x14ac:dyDescent="0.25">
      <c r="G198" s="66"/>
    </row>
    <row r="199" spans="1:7" x14ac:dyDescent="0.25">
      <c r="B199" s="83" t="s">
        <v>803</v>
      </c>
      <c r="G199" s="66"/>
    </row>
    <row r="200" spans="1:7" x14ac:dyDescent="0.25">
      <c r="A200" s="66" t="s">
        <v>804</v>
      </c>
      <c r="B200" s="66" t="s">
        <v>805</v>
      </c>
      <c r="C200" s="165">
        <v>3660.4562644608109</v>
      </c>
      <c r="D200" s="165">
        <v>2997</v>
      </c>
      <c r="F200" s="92">
        <f t="shared" ref="F200:F214" si="4">IF($C$208=0,"",IF(C200="[for completion]","",C200/$C$208))</f>
        <v>0.14425668776259298</v>
      </c>
      <c r="G200" s="92">
        <f t="shared" ref="G200:G214" si="5">IF($D$208=0,"",IF(D200="[for completion]","",D200/$D$208))</f>
        <v>0.27773144286905754</v>
      </c>
    </row>
    <row r="201" spans="1:7" x14ac:dyDescent="0.25">
      <c r="A201" s="66" t="s">
        <v>806</v>
      </c>
      <c r="B201" s="66" t="s">
        <v>807</v>
      </c>
      <c r="C201" s="165">
        <v>2535.7901730341837</v>
      </c>
      <c r="D201" s="165">
        <v>1125</v>
      </c>
      <c r="F201" s="92">
        <f t="shared" si="4"/>
        <v>9.9934178909450042E-2</v>
      </c>
      <c r="G201" s="92">
        <f t="shared" si="5"/>
        <v>0.1042535446205171</v>
      </c>
    </row>
    <row r="202" spans="1:7" x14ac:dyDescent="0.25">
      <c r="A202" s="66" t="s">
        <v>808</v>
      </c>
      <c r="B202" s="66" t="s">
        <v>809</v>
      </c>
      <c r="C202" s="165">
        <v>4776.2804615795176</v>
      </c>
      <c r="D202" s="165">
        <v>1709</v>
      </c>
      <c r="F202" s="92">
        <f t="shared" si="4"/>
        <v>0.18823074213513161</v>
      </c>
      <c r="G202" s="92">
        <f t="shared" si="5"/>
        <v>0.15837271800574554</v>
      </c>
    </row>
    <row r="203" spans="1:7" x14ac:dyDescent="0.25">
      <c r="A203" s="66" t="s">
        <v>810</v>
      </c>
      <c r="B203" s="66" t="s">
        <v>811</v>
      </c>
      <c r="C203" s="165">
        <v>8901.03548827554</v>
      </c>
      <c r="D203" s="165">
        <v>2907</v>
      </c>
      <c r="F203" s="92">
        <f t="shared" si="4"/>
        <v>0.35078520392732065</v>
      </c>
      <c r="G203" s="92">
        <f t="shared" si="5"/>
        <v>0.26939115929941621</v>
      </c>
    </row>
    <row r="204" spans="1:7" x14ac:dyDescent="0.25">
      <c r="A204" s="66" t="s">
        <v>812</v>
      </c>
      <c r="B204" s="66" t="s">
        <v>813</v>
      </c>
      <c r="C204" s="165">
        <v>5501.0411837850334</v>
      </c>
      <c r="D204" s="165">
        <v>2053</v>
      </c>
      <c r="F204" s="92">
        <f t="shared" si="4"/>
        <v>0.21679318726550473</v>
      </c>
      <c r="G204" s="92">
        <f t="shared" si="5"/>
        <v>0.19025113520526366</v>
      </c>
    </row>
    <row r="205" spans="1:7" x14ac:dyDescent="0.25">
      <c r="A205" s="66" t="s">
        <v>814</v>
      </c>
      <c r="B205" s="66" t="s">
        <v>815</v>
      </c>
      <c r="C205" s="165">
        <v>0</v>
      </c>
      <c r="D205" s="165">
        <v>0</v>
      </c>
      <c r="F205" s="92">
        <f t="shared" si="4"/>
        <v>0</v>
      </c>
      <c r="G205" s="92">
        <f t="shared" si="5"/>
        <v>0</v>
      </c>
    </row>
    <row r="206" spans="1:7" x14ac:dyDescent="0.25">
      <c r="A206" s="66" t="s">
        <v>816</v>
      </c>
      <c r="B206" s="66" t="s">
        <v>817</v>
      </c>
      <c r="C206" s="165">
        <v>0</v>
      </c>
      <c r="D206" s="165">
        <v>0</v>
      </c>
      <c r="F206" s="92">
        <f t="shared" si="4"/>
        <v>0</v>
      </c>
      <c r="G206" s="92">
        <f t="shared" si="5"/>
        <v>0</v>
      </c>
    </row>
    <row r="207" spans="1:7" x14ac:dyDescent="0.25">
      <c r="A207" s="66" t="s">
        <v>818</v>
      </c>
      <c r="B207" s="66" t="s">
        <v>819</v>
      </c>
      <c r="C207" s="165">
        <v>0</v>
      </c>
      <c r="D207" s="165">
        <v>0</v>
      </c>
      <c r="F207" s="92">
        <f t="shared" si="4"/>
        <v>0</v>
      </c>
      <c r="G207" s="92">
        <f t="shared" si="5"/>
        <v>0</v>
      </c>
    </row>
    <row r="208" spans="1:7" x14ac:dyDescent="0.25">
      <c r="A208" s="66" t="s">
        <v>820</v>
      </c>
      <c r="B208" s="93" t="s">
        <v>161</v>
      </c>
      <c r="C208" s="165">
        <f>SUM(C200:C207)</f>
        <v>25374.603571135085</v>
      </c>
      <c r="D208" s="165">
        <f>SUM(D200:D207)</f>
        <v>10791</v>
      </c>
      <c r="F208" s="103">
        <f>SUM(F200:F207)</f>
        <v>1</v>
      </c>
      <c r="G208" s="103">
        <f>SUM(G200:G207)</f>
        <v>1</v>
      </c>
    </row>
    <row r="209" spans="1:7" hidden="1" outlineLevel="1" x14ac:dyDescent="0.25">
      <c r="A209" s="66" t="s">
        <v>821</v>
      </c>
      <c r="B209" s="95" t="s">
        <v>822</v>
      </c>
      <c r="F209" s="92">
        <f t="shared" si="4"/>
        <v>0</v>
      </c>
      <c r="G209" s="92">
        <f t="shared" si="5"/>
        <v>0</v>
      </c>
    </row>
    <row r="210" spans="1:7" hidden="1" outlineLevel="1" x14ac:dyDescent="0.25">
      <c r="A210" s="66" t="s">
        <v>823</v>
      </c>
      <c r="B210" s="95" t="s">
        <v>824</v>
      </c>
      <c r="F210" s="92">
        <f t="shared" si="4"/>
        <v>0</v>
      </c>
      <c r="G210" s="92">
        <f t="shared" si="5"/>
        <v>0</v>
      </c>
    </row>
    <row r="211" spans="1:7" hidden="1" outlineLevel="1" x14ac:dyDescent="0.25">
      <c r="A211" s="66" t="s">
        <v>825</v>
      </c>
      <c r="B211" s="95" t="s">
        <v>826</v>
      </c>
      <c r="F211" s="92">
        <f t="shared" si="4"/>
        <v>0</v>
      </c>
      <c r="G211" s="92">
        <f t="shared" si="5"/>
        <v>0</v>
      </c>
    </row>
    <row r="212" spans="1:7" hidden="1" outlineLevel="1" x14ac:dyDescent="0.25">
      <c r="A212" s="66" t="s">
        <v>827</v>
      </c>
      <c r="B212" s="95" t="s">
        <v>828</v>
      </c>
      <c r="F212" s="92">
        <f t="shared" si="4"/>
        <v>0</v>
      </c>
      <c r="G212" s="92">
        <f t="shared" si="5"/>
        <v>0</v>
      </c>
    </row>
    <row r="213" spans="1:7" hidden="1" outlineLevel="1" x14ac:dyDescent="0.25">
      <c r="A213" s="66" t="s">
        <v>829</v>
      </c>
      <c r="B213" s="95" t="s">
        <v>830</v>
      </c>
      <c r="F213" s="92">
        <f t="shared" si="4"/>
        <v>0</v>
      </c>
      <c r="G213" s="92">
        <f t="shared" si="5"/>
        <v>0</v>
      </c>
    </row>
    <row r="214" spans="1:7" hidden="1" outlineLevel="1" x14ac:dyDescent="0.25">
      <c r="A214" s="66" t="s">
        <v>831</v>
      </c>
      <c r="B214" s="95" t="s">
        <v>832</v>
      </c>
      <c r="F214" s="92">
        <f t="shared" si="4"/>
        <v>0</v>
      </c>
      <c r="G214" s="92">
        <f t="shared" si="5"/>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71">
        <v>0.53169999999999995</v>
      </c>
      <c r="D219" s="165">
        <f>D230</f>
        <v>10791</v>
      </c>
      <c r="G219" s="66"/>
    </row>
    <row r="220" spans="1:7" x14ac:dyDescent="0.25">
      <c r="G220" s="66"/>
    </row>
    <row r="221" spans="1:7" x14ac:dyDescent="0.25">
      <c r="B221" s="83" t="s">
        <v>803</v>
      </c>
      <c r="G221" s="66"/>
    </row>
    <row r="222" spans="1:7" x14ac:dyDescent="0.25">
      <c r="A222" s="66" t="s">
        <v>838</v>
      </c>
      <c r="B222" s="66" t="s">
        <v>805</v>
      </c>
      <c r="C222" s="165">
        <v>5383.478940039995</v>
      </c>
      <c r="D222" s="165">
        <v>3887</v>
      </c>
      <c r="F222" s="92">
        <f>IF($C$230=0,"",IF(C222="[Mark as ND1 if not relevant]","",C222/$C$230))</f>
        <v>0.21216012005657409</v>
      </c>
      <c r="G222" s="92">
        <f>IF($D$230=0,"",IF(D222="[Mark as ND1 if not relevant]","",D222/$D$230))</f>
        <v>0.36020758039106665</v>
      </c>
    </row>
    <row r="223" spans="1:7" x14ac:dyDescent="0.25">
      <c r="A223" s="66" t="s">
        <v>839</v>
      </c>
      <c r="B223" s="66" t="s">
        <v>807</v>
      </c>
      <c r="C223" s="165">
        <v>3495.5800930199975</v>
      </c>
      <c r="D223" s="165">
        <v>1378</v>
      </c>
      <c r="F223" s="92">
        <f t="shared" ref="F223:F229" si="6">IF($C$230=0,"",IF(C223="[Mark as ND1 if not relevant]","",C223/$C$230))</f>
        <v>0.13775900313951697</v>
      </c>
      <c r="G223" s="92">
        <f t="shared" ref="G223:G229" si="7">IF($D$230=0,"",IF(D223="[Mark as ND1 if not relevant]","",D223/$D$230))</f>
        <v>0.1276990084329534</v>
      </c>
    </row>
    <row r="224" spans="1:7" x14ac:dyDescent="0.25">
      <c r="A224" s="66" t="s">
        <v>840</v>
      </c>
      <c r="B224" s="66" t="s">
        <v>809</v>
      </c>
      <c r="C224" s="165">
        <v>6104.9793835100081</v>
      </c>
      <c r="D224" s="165">
        <v>2049</v>
      </c>
      <c r="F224" s="92">
        <f t="shared" si="6"/>
        <v>0.24059407928858184</v>
      </c>
      <c r="G224" s="92">
        <f t="shared" si="7"/>
        <v>0.18988045593550182</v>
      </c>
    </row>
    <row r="225" spans="1:7" x14ac:dyDescent="0.25">
      <c r="A225" s="66" t="s">
        <v>841</v>
      </c>
      <c r="B225" s="66" t="s">
        <v>811</v>
      </c>
      <c r="C225" s="165">
        <v>7176.0026722399934</v>
      </c>
      <c r="D225" s="165">
        <v>2300</v>
      </c>
      <c r="F225" s="92">
        <f t="shared" si="6"/>
        <v>0.28280255303783597</v>
      </c>
      <c r="G225" s="92">
        <f t="shared" si="7"/>
        <v>0.21314058011305717</v>
      </c>
    </row>
    <row r="226" spans="1:7" x14ac:dyDescent="0.25">
      <c r="A226" s="66" t="s">
        <v>842</v>
      </c>
      <c r="B226" s="66" t="s">
        <v>813</v>
      </c>
      <c r="C226" s="165">
        <v>2936.2613543207572</v>
      </c>
      <c r="D226" s="165">
        <v>1071</v>
      </c>
      <c r="F226" s="92">
        <f t="shared" si="6"/>
        <v>0.11571654099301494</v>
      </c>
      <c r="G226" s="92">
        <f t="shared" si="7"/>
        <v>9.9249374478732277E-2</v>
      </c>
    </row>
    <row r="227" spans="1:7" x14ac:dyDescent="0.25">
      <c r="A227" s="66" t="s">
        <v>843</v>
      </c>
      <c r="B227" s="66" t="s">
        <v>815</v>
      </c>
      <c r="C227" s="165">
        <v>208.77292019406812</v>
      </c>
      <c r="D227" s="165">
        <v>73</v>
      </c>
      <c r="F227" s="92">
        <f t="shared" si="6"/>
        <v>8.2276327828647525E-3</v>
      </c>
      <c r="G227" s="92">
        <f t="shared" si="7"/>
        <v>6.764896673153554E-3</v>
      </c>
    </row>
    <row r="228" spans="1:7" x14ac:dyDescent="0.25">
      <c r="A228" s="66" t="s">
        <v>844</v>
      </c>
      <c r="B228" s="66" t="s">
        <v>817</v>
      </c>
      <c r="C228" s="165">
        <v>40.563006989489139</v>
      </c>
      <c r="D228" s="165">
        <v>17</v>
      </c>
      <c r="F228" s="92">
        <f t="shared" si="6"/>
        <v>1.5985671214832941E-3</v>
      </c>
      <c r="G228" s="92">
        <f t="shared" si="7"/>
        <v>1.5753868964878139E-3</v>
      </c>
    </row>
    <row r="229" spans="1:7" x14ac:dyDescent="0.25">
      <c r="A229" s="66" t="s">
        <v>845</v>
      </c>
      <c r="B229" s="66" t="s">
        <v>819</v>
      </c>
      <c r="C229" s="165">
        <v>28.965200820785032</v>
      </c>
      <c r="D229" s="165">
        <v>16</v>
      </c>
      <c r="F229" s="92">
        <f t="shared" si="6"/>
        <v>1.1415035801282203E-3</v>
      </c>
      <c r="G229" s="92">
        <f t="shared" si="7"/>
        <v>1.4827170790473543E-3</v>
      </c>
    </row>
    <row r="230" spans="1:7" x14ac:dyDescent="0.25">
      <c r="A230" s="66" t="s">
        <v>846</v>
      </c>
      <c r="B230" s="93" t="s">
        <v>161</v>
      </c>
      <c r="C230" s="165">
        <f>SUM(C222:C229)</f>
        <v>25374.603571135092</v>
      </c>
      <c r="D230" s="165">
        <f>SUM(D222:D229)</f>
        <v>10791</v>
      </c>
      <c r="F230" s="103">
        <f>SUM(F222:F229)</f>
        <v>1.0000000000000002</v>
      </c>
      <c r="G230" s="103">
        <f>SUM(G222:G229)</f>
        <v>1.0000000000000002</v>
      </c>
    </row>
    <row r="231" spans="1:7" hidden="1" outlineLevel="1" x14ac:dyDescent="0.25">
      <c r="A231" s="66" t="s">
        <v>847</v>
      </c>
      <c r="B231" s="95" t="s">
        <v>822</v>
      </c>
      <c r="F231" s="92">
        <f t="shared" ref="F231:F236" si="8">IF($C$230=0,"",IF(C231="[for completion]","",C231/$C$230))</f>
        <v>0</v>
      </c>
      <c r="G231" s="92">
        <f t="shared" ref="G231:G236" si="9">IF($D$230=0,"",IF(D231="[for completion]","",D231/$D$230))</f>
        <v>0</v>
      </c>
    </row>
    <row r="232" spans="1:7" hidden="1" outlineLevel="1" x14ac:dyDescent="0.25">
      <c r="A232" s="66" t="s">
        <v>848</v>
      </c>
      <c r="B232" s="95" t="s">
        <v>824</v>
      </c>
      <c r="F232" s="92">
        <f t="shared" si="8"/>
        <v>0</v>
      </c>
      <c r="G232" s="92">
        <f t="shared" si="9"/>
        <v>0</v>
      </c>
    </row>
    <row r="233" spans="1:7" hidden="1" outlineLevel="1" x14ac:dyDescent="0.25">
      <c r="A233" s="66" t="s">
        <v>849</v>
      </c>
      <c r="B233" s="95" t="s">
        <v>826</v>
      </c>
      <c r="F233" s="92">
        <f t="shared" si="8"/>
        <v>0</v>
      </c>
      <c r="G233" s="92">
        <f t="shared" si="9"/>
        <v>0</v>
      </c>
    </row>
    <row r="234" spans="1:7" hidden="1" outlineLevel="1" x14ac:dyDescent="0.25">
      <c r="A234" s="66" t="s">
        <v>850</v>
      </c>
      <c r="B234" s="95" t="s">
        <v>828</v>
      </c>
      <c r="F234" s="92">
        <f t="shared" si="8"/>
        <v>0</v>
      </c>
      <c r="G234" s="92">
        <f t="shared" si="9"/>
        <v>0</v>
      </c>
    </row>
    <row r="235" spans="1:7" hidden="1" outlineLevel="1" x14ac:dyDescent="0.25">
      <c r="A235" s="66" t="s">
        <v>851</v>
      </c>
      <c r="B235" s="95" t="s">
        <v>830</v>
      </c>
      <c r="F235" s="92">
        <f t="shared" si="8"/>
        <v>0</v>
      </c>
      <c r="G235" s="92">
        <f t="shared" si="9"/>
        <v>0</v>
      </c>
    </row>
    <row r="236" spans="1:7" hidden="1" outlineLevel="1" x14ac:dyDescent="0.25">
      <c r="A236" s="66" t="s">
        <v>852</v>
      </c>
      <c r="B236" s="95" t="s">
        <v>832</v>
      </c>
      <c r="F236" s="92">
        <f t="shared" si="8"/>
        <v>0</v>
      </c>
      <c r="G236" s="92">
        <f t="shared" si="9"/>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87">
        <v>0.91620000000000001</v>
      </c>
      <c r="E241" s="103"/>
      <c r="F241" s="103"/>
      <c r="G241" s="103"/>
    </row>
    <row r="242" spans="1:14" x14ac:dyDescent="0.25">
      <c r="A242" s="66" t="s">
        <v>859</v>
      </c>
      <c r="B242" s="66" t="s">
        <v>860</v>
      </c>
      <c r="C242" s="187">
        <v>2.0199999999999999E-2</v>
      </c>
      <c r="E242" s="103"/>
      <c r="F242" s="103"/>
    </row>
    <row r="243" spans="1:14" x14ac:dyDescent="0.25">
      <c r="A243" s="66" t="s">
        <v>861</v>
      </c>
      <c r="B243" s="66" t="s">
        <v>862</v>
      </c>
      <c r="C243" s="187">
        <v>6.3600000000000004E-2</v>
      </c>
      <c r="E243" s="103"/>
      <c r="F243" s="103"/>
    </row>
    <row r="244" spans="1:14" x14ac:dyDescent="0.25">
      <c r="A244" s="66" t="s">
        <v>863</v>
      </c>
      <c r="B244" s="83" t="s">
        <v>1603</v>
      </c>
      <c r="C244" s="187">
        <v>0</v>
      </c>
      <c r="D244" s="80"/>
      <c r="E244" s="80"/>
      <c r="F244" s="99"/>
      <c r="G244" s="99"/>
      <c r="H244" s="64"/>
      <c r="I244" s="66"/>
      <c r="J244" s="66"/>
      <c r="K244" s="66"/>
      <c r="L244" s="64"/>
      <c r="M244" s="64"/>
      <c r="N244" s="64"/>
    </row>
    <row r="245" spans="1:14" x14ac:dyDescent="0.25">
      <c r="A245" s="66" t="s">
        <v>1611</v>
      </c>
      <c r="B245" s="66" t="s">
        <v>159</v>
      </c>
      <c r="C245" s="187">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87">
        <v>0.99199999999999999</v>
      </c>
      <c r="D258" s="186"/>
      <c r="E258" s="64"/>
      <c r="F258" s="64"/>
    </row>
    <row r="259" spans="1:7" x14ac:dyDescent="0.25">
      <c r="A259" s="66" t="s">
        <v>881</v>
      </c>
      <c r="B259" s="66" t="s">
        <v>882</v>
      </c>
      <c r="C259" s="187">
        <v>0</v>
      </c>
      <c r="E259" s="64"/>
      <c r="F259" s="64"/>
    </row>
    <row r="260" spans="1:7" x14ac:dyDescent="0.25">
      <c r="A260" s="66" t="s">
        <v>883</v>
      </c>
      <c r="B260" s="66" t="s">
        <v>159</v>
      </c>
      <c r="C260" s="187">
        <v>8.0000000000000002E-3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0">IF($C$296=0,"",IF(C272="[for completion]","",C272/$C$296))</f>
        <v/>
      </c>
      <c r="G272" s="92" t="str">
        <f t="shared" ref="G272:G295" si="11">IF($D$296=0,"",IF(D272="[for completion]","",D272/$D$296))</f>
        <v/>
      </c>
    </row>
    <row r="273" spans="1:7" x14ac:dyDescent="0.25">
      <c r="A273" s="66" t="s">
        <v>894</v>
      </c>
      <c r="B273" s="83" t="s">
        <v>1653</v>
      </c>
      <c r="C273" s="123" t="s">
        <v>1428</v>
      </c>
      <c r="D273" s="123" t="s">
        <v>1428</v>
      </c>
      <c r="E273" s="80"/>
      <c r="F273" s="92" t="str">
        <f t="shared" si="10"/>
        <v/>
      </c>
      <c r="G273" s="92" t="str">
        <f t="shared" si="11"/>
        <v/>
      </c>
    </row>
    <row r="274" spans="1:7" x14ac:dyDescent="0.25">
      <c r="A274" s="66" t="s">
        <v>895</v>
      </c>
      <c r="B274" s="83" t="s">
        <v>1654</v>
      </c>
      <c r="C274" s="123" t="s">
        <v>1428</v>
      </c>
      <c r="D274" s="123" t="s">
        <v>1428</v>
      </c>
      <c r="E274" s="80"/>
      <c r="F274" s="92" t="str">
        <f t="shared" si="10"/>
        <v/>
      </c>
      <c r="G274" s="92" t="str">
        <f t="shared" si="11"/>
        <v/>
      </c>
    </row>
    <row r="275" spans="1:7" x14ac:dyDescent="0.25">
      <c r="A275" s="66" t="s">
        <v>896</v>
      </c>
      <c r="B275" s="83" t="s">
        <v>1655</v>
      </c>
      <c r="C275" s="123" t="s">
        <v>1428</v>
      </c>
      <c r="D275" s="123" t="s">
        <v>1428</v>
      </c>
      <c r="E275" s="80"/>
      <c r="F275" s="92" t="str">
        <f t="shared" si="10"/>
        <v/>
      </c>
      <c r="G275" s="92" t="str">
        <f t="shared" si="11"/>
        <v/>
      </c>
    </row>
    <row r="276" spans="1:7" x14ac:dyDescent="0.25">
      <c r="A276" s="66" t="s">
        <v>897</v>
      </c>
      <c r="B276" s="83" t="s">
        <v>1656</v>
      </c>
      <c r="C276" s="123" t="s">
        <v>1428</v>
      </c>
      <c r="D276" s="123" t="s">
        <v>1428</v>
      </c>
      <c r="E276" s="80"/>
      <c r="F276" s="92" t="str">
        <f t="shared" si="10"/>
        <v/>
      </c>
      <c r="G276" s="92" t="str">
        <f t="shared" si="11"/>
        <v/>
      </c>
    </row>
    <row r="277" spans="1:7" x14ac:dyDescent="0.25">
      <c r="A277" s="66" t="s">
        <v>898</v>
      </c>
      <c r="B277" s="83" t="s">
        <v>1657</v>
      </c>
      <c r="C277" s="123" t="s">
        <v>1428</v>
      </c>
      <c r="D277" s="123" t="s">
        <v>1428</v>
      </c>
      <c r="E277" s="80"/>
      <c r="F277" s="92" t="str">
        <f t="shared" si="10"/>
        <v/>
      </c>
      <c r="G277" s="92" t="str">
        <f t="shared" si="11"/>
        <v/>
      </c>
    </row>
    <row r="278" spans="1:7" x14ac:dyDescent="0.25">
      <c r="A278" s="66" t="s">
        <v>899</v>
      </c>
      <c r="B278" s="83" t="s">
        <v>1658</v>
      </c>
      <c r="C278" s="123" t="s">
        <v>1428</v>
      </c>
      <c r="D278" s="123" t="s">
        <v>1428</v>
      </c>
      <c r="E278" s="80"/>
      <c r="F278" s="92" t="str">
        <f t="shared" si="10"/>
        <v/>
      </c>
      <c r="G278" s="92" t="str">
        <f t="shared" si="11"/>
        <v/>
      </c>
    </row>
    <row r="279" spans="1:7" x14ac:dyDescent="0.25">
      <c r="A279" s="66" t="s">
        <v>900</v>
      </c>
      <c r="B279" s="83" t="s">
        <v>1659</v>
      </c>
      <c r="C279" s="123" t="s">
        <v>1428</v>
      </c>
      <c r="D279" s="123" t="s">
        <v>1428</v>
      </c>
      <c r="E279" s="80"/>
      <c r="F279" s="92" t="str">
        <f t="shared" si="10"/>
        <v/>
      </c>
      <c r="G279" s="92" t="str">
        <f t="shared" si="11"/>
        <v/>
      </c>
    </row>
    <row r="280" spans="1:7" x14ac:dyDescent="0.25">
      <c r="A280" s="66" t="s">
        <v>901</v>
      </c>
      <c r="B280" s="83" t="s">
        <v>1660</v>
      </c>
      <c r="C280" s="123" t="s">
        <v>1428</v>
      </c>
      <c r="D280" s="123" t="s">
        <v>1428</v>
      </c>
      <c r="E280" s="80"/>
      <c r="F280" s="92" t="str">
        <f t="shared" si="10"/>
        <v/>
      </c>
      <c r="G280" s="92" t="str">
        <f t="shared" si="11"/>
        <v/>
      </c>
    </row>
    <row r="281" spans="1:7" x14ac:dyDescent="0.25">
      <c r="A281" s="66" t="s">
        <v>902</v>
      </c>
      <c r="B281" s="83" t="s">
        <v>691</v>
      </c>
      <c r="E281" s="83"/>
      <c r="F281" s="92" t="str">
        <f t="shared" si="10"/>
        <v/>
      </c>
      <c r="G281" s="92" t="str">
        <f t="shared" si="11"/>
        <v/>
      </c>
    </row>
    <row r="282" spans="1:7" x14ac:dyDescent="0.25">
      <c r="A282" s="66" t="s">
        <v>903</v>
      </c>
      <c r="B282" s="83" t="s">
        <v>691</v>
      </c>
      <c r="E282" s="83"/>
      <c r="F282" s="92" t="str">
        <f t="shared" si="10"/>
        <v/>
      </c>
      <c r="G282" s="92" t="str">
        <f t="shared" si="11"/>
        <v/>
      </c>
    </row>
    <row r="283" spans="1:7" x14ac:dyDescent="0.25">
      <c r="A283" s="66" t="s">
        <v>904</v>
      </c>
      <c r="B283" s="83" t="s">
        <v>691</v>
      </c>
      <c r="E283" s="83"/>
      <c r="F283" s="92" t="str">
        <f t="shared" si="10"/>
        <v/>
      </c>
      <c r="G283" s="92" t="str">
        <f t="shared" si="11"/>
        <v/>
      </c>
    </row>
    <row r="284" spans="1:7" x14ac:dyDescent="0.25">
      <c r="A284" s="66" t="s">
        <v>905</v>
      </c>
      <c r="B284" s="83" t="s">
        <v>691</v>
      </c>
      <c r="E284" s="83"/>
      <c r="F284" s="92" t="str">
        <f t="shared" si="10"/>
        <v/>
      </c>
      <c r="G284" s="92" t="str">
        <f t="shared" si="11"/>
        <v/>
      </c>
    </row>
    <row r="285" spans="1:7" x14ac:dyDescent="0.25">
      <c r="A285" s="66" t="s">
        <v>906</v>
      </c>
      <c r="B285" s="83" t="s">
        <v>691</v>
      </c>
      <c r="E285" s="83"/>
      <c r="F285" s="92" t="str">
        <f t="shared" si="10"/>
        <v/>
      </c>
      <c r="G285" s="92" t="str">
        <f t="shared" si="11"/>
        <v/>
      </c>
    </row>
    <row r="286" spans="1:7" x14ac:dyDescent="0.25">
      <c r="A286" s="66" t="s">
        <v>907</v>
      </c>
      <c r="B286" s="83" t="s">
        <v>691</v>
      </c>
      <c r="E286" s="83"/>
      <c r="F286" s="92" t="str">
        <f t="shared" si="10"/>
        <v/>
      </c>
      <c r="G286" s="92" t="str">
        <f t="shared" si="11"/>
        <v/>
      </c>
    </row>
    <row r="287" spans="1:7" x14ac:dyDescent="0.25">
      <c r="A287" s="66" t="s">
        <v>908</v>
      </c>
      <c r="B287" s="83" t="s">
        <v>691</v>
      </c>
      <c r="F287" s="92" t="str">
        <f t="shared" si="10"/>
        <v/>
      </c>
      <c r="G287" s="92" t="str">
        <f t="shared" si="11"/>
        <v/>
      </c>
    </row>
    <row r="288" spans="1:7" x14ac:dyDescent="0.25">
      <c r="A288" s="66" t="s">
        <v>909</v>
      </c>
      <c r="B288" s="83" t="s">
        <v>691</v>
      </c>
      <c r="E288" s="103"/>
      <c r="F288" s="92" t="str">
        <f t="shared" si="10"/>
        <v/>
      </c>
      <c r="G288" s="92" t="str">
        <f t="shared" si="11"/>
        <v/>
      </c>
    </row>
    <row r="289" spans="1:7" x14ac:dyDescent="0.25">
      <c r="A289" s="66" t="s">
        <v>910</v>
      </c>
      <c r="B289" s="83" t="s">
        <v>691</v>
      </c>
      <c r="E289" s="103"/>
      <c r="F289" s="92" t="str">
        <f t="shared" si="10"/>
        <v/>
      </c>
      <c r="G289" s="92" t="str">
        <f t="shared" si="11"/>
        <v/>
      </c>
    </row>
    <row r="290" spans="1:7" x14ac:dyDescent="0.25">
      <c r="A290" s="66" t="s">
        <v>911</v>
      </c>
      <c r="B290" s="83" t="s">
        <v>691</v>
      </c>
      <c r="E290" s="103"/>
      <c r="F290" s="92" t="str">
        <f t="shared" si="10"/>
        <v/>
      </c>
      <c r="G290" s="92" t="str">
        <f t="shared" si="11"/>
        <v/>
      </c>
    </row>
    <row r="291" spans="1:7" x14ac:dyDescent="0.25">
      <c r="A291" s="66" t="s">
        <v>912</v>
      </c>
      <c r="B291" s="83" t="s">
        <v>691</v>
      </c>
      <c r="E291" s="103"/>
      <c r="F291" s="92" t="str">
        <f t="shared" si="10"/>
        <v/>
      </c>
      <c r="G291" s="92" t="str">
        <f t="shared" si="11"/>
        <v/>
      </c>
    </row>
    <row r="292" spans="1:7" x14ac:dyDescent="0.25">
      <c r="A292" s="66" t="s">
        <v>913</v>
      </c>
      <c r="B292" s="83" t="s">
        <v>691</v>
      </c>
      <c r="E292" s="103"/>
      <c r="F292" s="92" t="str">
        <f t="shared" si="10"/>
        <v/>
      </c>
      <c r="G292" s="92" t="str">
        <f t="shared" si="11"/>
        <v/>
      </c>
    </row>
    <row r="293" spans="1:7" x14ac:dyDescent="0.25">
      <c r="A293" s="66" t="s">
        <v>914</v>
      </c>
      <c r="B293" s="83" t="s">
        <v>691</v>
      </c>
      <c r="E293" s="103"/>
      <c r="F293" s="92" t="str">
        <f t="shared" si="10"/>
        <v/>
      </c>
      <c r="G293" s="92" t="str">
        <f t="shared" si="11"/>
        <v/>
      </c>
    </row>
    <row r="294" spans="1:7" x14ac:dyDescent="0.25">
      <c r="A294" s="66" t="s">
        <v>915</v>
      </c>
      <c r="B294" s="83" t="s">
        <v>691</v>
      </c>
      <c r="E294" s="103"/>
      <c r="F294" s="92" t="str">
        <f t="shared" si="10"/>
        <v/>
      </c>
      <c r="G294" s="92" t="str">
        <f t="shared" si="11"/>
        <v/>
      </c>
    </row>
    <row r="295" spans="1:7" x14ac:dyDescent="0.25">
      <c r="A295" s="66" t="s">
        <v>916</v>
      </c>
      <c r="B295" s="83" t="s">
        <v>691</v>
      </c>
      <c r="E295" s="103"/>
      <c r="F295" s="92" t="str">
        <f t="shared" si="10"/>
        <v/>
      </c>
      <c r="G295" s="92" t="str">
        <f t="shared" si="11"/>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2">IF($C$309=0,"",IF(C302="[for completion]","",C302/$C$309))</f>
        <v/>
      </c>
      <c r="G302" s="92" t="str">
        <f t="shared" ref="G302:G315" si="13">IF($D$309=0,"",IF(D302="[for completion]","",D302/$D$309))</f>
        <v/>
      </c>
    </row>
    <row r="303" spans="1:7" x14ac:dyDescent="0.25">
      <c r="A303" s="66" t="s">
        <v>922</v>
      </c>
      <c r="B303" s="66" t="s">
        <v>809</v>
      </c>
      <c r="C303" s="123" t="s">
        <v>1428</v>
      </c>
      <c r="D303" s="123" t="s">
        <v>1428</v>
      </c>
      <c r="F303" s="92" t="str">
        <f t="shared" si="12"/>
        <v/>
      </c>
      <c r="G303" s="92" t="str">
        <f t="shared" si="13"/>
        <v/>
      </c>
    </row>
    <row r="304" spans="1:7" x14ac:dyDescent="0.25">
      <c r="A304" s="66" t="s">
        <v>923</v>
      </c>
      <c r="B304" s="66" t="s">
        <v>811</v>
      </c>
      <c r="C304" s="123" t="s">
        <v>1428</v>
      </c>
      <c r="D304" s="123" t="s">
        <v>1428</v>
      </c>
      <c r="F304" s="92" t="str">
        <f t="shared" si="12"/>
        <v/>
      </c>
      <c r="G304" s="92" t="str">
        <f t="shared" si="13"/>
        <v/>
      </c>
    </row>
    <row r="305" spans="1:7" x14ac:dyDescent="0.25">
      <c r="A305" s="66" t="s">
        <v>924</v>
      </c>
      <c r="B305" s="66" t="s">
        <v>813</v>
      </c>
      <c r="C305" s="123" t="s">
        <v>1428</v>
      </c>
      <c r="D305" s="123" t="s">
        <v>1428</v>
      </c>
      <c r="F305" s="92" t="str">
        <f t="shared" si="12"/>
        <v/>
      </c>
      <c r="G305" s="92" t="str">
        <f t="shared" si="13"/>
        <v/>
      </c>
    </row>
    <row r="306" spans="1:7" x14ac:dyDescent="0.25">
      <c r="A306" s="66" t="s">
        <v>925</v>
      </c>
      <c r="B306" s="66" t="s">
        <v>815</v>
      </c>
      <c r="C306" s="123" t="s">
        <v>1428</v>
      </c>
      <c r="D306" s="123" t="s">
        <v>1428</v>
      </c>
      <c r="F306" s="92" t="str">
        <f t="shared" si="12"/>
        <v/>
      </c>
      <c r="G306" s="92" t="str">
        <f t="shared" si="13"/>
        <v/>
      </c>
    </row>
    <row r="307" spans="1:7" x14ac:dyDescent="0.25">
      <c r="A307" s="66" t="s">
        <v>926</v>
      </c>
      <c r="B307" s="66" t="s">
        <v>817</v>
      </c>
      <c r="C307" s="123" t="s">
        <v>1428</v>
      </c>
      <c r="D307" s="123" t="s">
        <v>1428</v>
      </c>
      <c r="F307" s="92" t="str">
        <f t="shared" si="12"/>
        <v/>
      </c>
      <c r="G307" s="92" t="str">
        <f t="shared" si="13"/>
        <v/>
      </c>
    </row>
    <row r="308" spans="1:7" x14ac:dyDescent="0.25">
      <c r="A308" s="66" t="s">
        <v>927</v>
      </c>
      <c r="B308" s="66" t="s">
        <v>819</v>
      </c>
      <c r="C308" s="123" t="s">
        <v>1428</v>
      </c>
      <c r="D308" s="123" t="s">
        <v>1428</v>
      </c>
      <c r="F308" s="92" t="str">
        <f t="shared" si="12"/>
        <v/>
      </c>
      <c r="G308" s="92" t="str">
        <f t="shared" si="13"/>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2"/>
        <v/>
      </c>
      <c r="G310" s="92" t="str">
        <f t="shared" si="13"/>
        <v/>
      </c>
    </row>
    <row r="311" spans="1:7" hidden="1" outlineLevel="1" x14ac:dyDescent="0.25">
      <c r="A311" s="66" t="s">
        <v>930</v>
      </c>
      <c r="B311" s="95" t="s">
        <v>824</v>
      </c>
      <c r="F311" s="92" t="str">
        <f t="shared" si="12"/>
        <v/>
      </c>
      <c r="G311" s="92" t="str">
        <f t="shared" si="13"/>
        <v/>
      </c>
    </row>
    <row r="312" spans="1:7" hidden="1" outlineLevel="1" x14ac:dyDescent="0.25">
      <c r="A312" s="66" t="s">
        <v>931</v>
      </c>
      <c r="B312" s="95" t="s">
        <v>826</v>
      </c>
      <c r="F312" s="92" t="str">
        <f t="shared" si="12"/>
        <v/>
      </c>
      <c r="G312" s="92" t="str">
        <f t="shared" si="13"/>
        <v/>
      </c>
    </row>
    <row r="313" spans="1:7" hidden="1" outlineLevel="1" x14ac:dyDescent="0.25">
      <c r="A313" s="66" t="s">
        <v>932</v>
      </c>
      <c r="B313" s="95" t="s">
        <v>828</v>
      </c>
      <c r="F313" s="92" t="str">
        <f t="shared" si="12"/>
        <v/>
      </c>
      <c r="G313" s="92" t="str">
        <f t="shared" si="13"/>
        <v/>
      </c>
    </row>
    <row r="314" spans="1:7" hidden="1" outlineLevel="1" x14ac:dyDescent="0.25">
      <c r="A314" s="66" t="s">
        <v>933</v>
      </c>
      <c r="B314" s="95" t="s">
        <v>830</v>
      </c>
      <c r="F314" s="92" t="str">
        <f t="shared" si="12"/>
        <v/>
      </c>
      <c r="G314" s="92" t="str">
        <f t="shared" si="13"/>
        <v/>
      </c>
    </row>
    <row r="315" spans="1:7" hidden="1" outlineLevel="1" x14ac:dyDescent="0.25">
      <c r="A315" s="66" t="s">
        <v>934</v>
      </c>
      <c r="B315" s="95" t="s">
        <v>832</v>
      </c>
      <c r="F315" s="92" t="str">
        <f t="shared" si="12"/>
        <v/>
      </c>
      <c r="G315" s="92" t="str">
        <f t="shared" si="13"/>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4">IF($C$331=0,"",IF(C324="[Mark as ND1 if not relevant]","",C324/$C$331))</f>
        <v/>
      </c>
      <c r="G324" s="92" t="str">
        <f t="shared" ref="G324:G330" si="15">IF($D$331=0,"",IF(D324="[Mark as ND1 if not relevant]","",D324/$D$331))</f>
        <v/>
      </c>
    </row>
    <row r="325" spans="1:7" x14ac:dyDescent="0.25">
      <c r="A325" s="66" t="s">
        <v>942</v>
      </c>
      <c r="B325" s="66" t="s">
        <v>809</v>
      </c>
      <c r="C325" s="123" t="s">
        <v>1428</v>
      </c>
      <c r="D325" s="123" t="s">
        <v>1428</v>
      </c>
      <c r="F325" s="92" t="str">
        <f t="shared" si="14"/>
        <v/>
      </c>
      <c r="G325" s="92" t="str">
        <f t="shared" si="15"/>
        <v/>
      </c>
    </row>
    <row r="326" spans="1:7" x14ac:dyDescent="0.25">
      <c r="A326" s="66" t="s">
        <v>943</v>
      </c>
      <c r="B326" s="66" t="s">
        <v>811</v>
      </c>
      <c r="C326" s="123" t="s">
        <v>1428</v>
      </c>
      <c r="D326" s="123" t="s">
        <v>1428</v>
      </c>
      <c r="F326" s="92" t="str">
        <f t="shared" si="14"/>
        <v/>
      </c>
      <c r="G326" s="92" t="str">
        <f t="shared" si="15"/>
        <v/>
      </c>
    </row>
    <row r="327" spans="1:7" x14ac:dyDescent="0.25">
      <c r="A327" s="66" t="s">
        <v>944</v>
      </c>
      <c r="B327" s="66" t="s">
        <v>813</v>
      </c>
      <c r="C327" s="123" t="s">
        <v>1428</v>
      </c>
      <c r="D327" s="123" t="s">
        <v>1428</v>
      </c>
      <c r="F327" s="92" t="str">
        <f t="shared" si="14"/>
        <v/>
      </c>
      <c r="G327" s="92" t="str">
        <f t="shared" si="15"/>
        <v/>
      </c>
    </row>
    <row r="328" spans="1:7" x14ac:dyDescent="0.25">
      <c r="A328" s="66" t="s">
        <v>945</v>
      </c>
      <c r="B328" s="66" t="s">
        <v>815</v>
      </c>
      <c r="C328" s="123" t="s">
        <v>1428</v>
      </c>
      <c r="D328" s="123" t="s">
        <v>1428</v>
      </c>
      <c r="F328" s="92" t="str">
        <f t="shared" si="14"/>
        <v/>
      </c>
      <c r="G328" s="92" t="str">
        <f t="shared" si="15"/>
        <v/>
      </c>
    </row>
    <row r="329" spans="1:7" x14ac:dyDescent="0.25">
      <c r="A329" s="66" t="s">
        <v>946</v>
      </c>
      <c r="B329" s="66" t="s">
        <v>817</v>
      </c>
      <c r="C329" s="123" t="s">
        <v>1428</v>
      </c>
      <c r="D329" s="123" t="s">
        <v>1428</v>
      </c>
      <c r="F329" s="92" t="str">
        <f t="shared" si="14"/>
        <v/>
      </c>
      <c r="G329" s="92" t="str">
        <f t="shared" si="15"/>
        <v/>
      </c>
    </row>
    <row r="330" spans="1:7" x14ac:dyDescent="0.25">
      <c r="A330" s="66" t="s">
        <v>947</v>
      </c>
      <c r="B330" s="66" t="s">
        <v>819</v>
      </c>
      <c r="C330" s="123" t="s">
        <v>1428</v>
      </c>
      <c r="D330" s="123" t="s">
        <v>1428</v>
      </c>
      <c r="F330" s="92" t="str">
        <f t="shared" si="14"/>
        <v/>
      </c>
      <c r="G330" s="92" t="str">
        <f t="shared" si="15"/>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6">IF($C$331=0,"",IF(C332="[for completion]","",C332/$C$331))</f>
        <v/>
      </c>
      <c r="G332" s="92" t="str">
        <f t="shared" ref="G332:G337" si="17">IF($D$331=0,"",IF(D332="[for completion]","",D332/$D$331))</f>
        <v/>
      </c>
    </row>
    <row r="333" spans="1:7" hidden="1" outlineLevel="1" x14ac:dyDescent="0.25">
      <c r="A333" s="66" t="s">
        <v>950</v>
      </c>
      <c r="B333" s="95" t="s">
        <v>824</v>
      </c>
      <c r="F333" s="92" t="str">
        <f t="shared" si="16"/>
        <v/>
      </c>
      <c r="G333" s="92" t="str">
        <f t="shared" si="17"/>
        <v/>
      </c>
    </row>
    <row r="334" spans="1:7" hidden="1" outlineLevel="1" x14ac:dyDescent="0.25">
      <c r="A334" s="66" t="s">
        <v>951</v>
      </c>
      <c r="B334" s="95" t="s">
        <v>826</v>
      </c>
      <c r="F334" s="92" t="str">
        <f t="shared" si="16"/>
        <v/>
      </c>
      <c r="G334" s="92" t="str">
        <f t="shared" si="17"/>
        <v/>
      </c>
    </row>
    <row r="335" spans="1:7" hidden="1" outlineLevel="1" x14ac:dyDescent="0.25">
      <c r="A335" s="66" t="s">
        <v>952</v>
      </c>
      <c r="B335" s="95" t="s">
        <v>828</v>
      </c>
      <c r="F335" s="92" t="str">
        <f t="shared" si="16"/>
        <v/>
      </c>
      <c r="G335" s="92" t="str">
        <f t="shared" si="17"/>
        <v/>
      </c>
    </row>
    <row r="336" spans="1:7" hidden="1" outlineLevel="1" x14ac:dyDescent="0.25">
      <c r="A336" s="66" t="s">
        <v>953</v>
      </c>
      <c r="B336" s="95" t="s">
        <v>830</v>
      </c>
      <c r="F336" s="92" t="str">
        <f t="shared" si="16"/>
        <v/>
      </c>
      <c r="G336" s="92" t="str">
        <f t="shared" si="17"/>
        <v/>
      </c>
    </row>
    <row r="337" spans="1:7" hidden="1" outlineLevel="1" x14ac:dyDescent="0.25">
      <c r="A337" s="66" t="s">
        <v>954</v>
      </c>
      <c r="B337" s="95" t="s">
        <v>832</v>
      </c>
      <c r="F337" s="92" t="str">
        <f t="shared" si="16"/>
        <v/>
      </c>
      <c r="G337" s="92" t="str">
        <f t="shared" si="17"/>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39" sqref="B39"/>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1846</v>
      </c>
    </row>
    <row r="9" spans="1:3" ht="30" x14ac:dyDescent="0.25">
      <c r="A9" s="1" t="s">
        <v>1396</v>
      </c>
      <c r="B9" s="80" t="s">
        <v>1397</v>
      </c>
      <c r="C9" s="66" t="s">
        <v>1668</v>
      </c>
    </row>
    <row r="10" spans="1:3" ht="44.25" customHeight="1" x14ac:dyDescent="0.25">
      <c r="A10" s="1" t="s">
        <v>1398</v>
      </c>
      <c r="B10" s="80" t="s">
        <v>1616</v>
      </c>
      <c r="C10" s="66" t="s">
        <v>1701</v>
      </c>
    </row>
    <row r="11" spans="1:3" ht="54.75" customHeight="1" x14ac:dyDescent="0.25">
      <c r="A11" s="1" t="s">
        <v>1399</v>
      </c>
      <c r="B11" s="80" t="s">
        <v>1400</v>
      </c>
      <c r="C11" s="66" t="s">
        <v>1698</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1702</v>
      </c>
    </row>
    <row r="17" spans="1:3" ht="30" customHeight="1" x14ac:dyDescent="0.25">
      <c r="A17" s="1" t="s">
        <v>1411</v>
      </c>
      <c r="B17" s="84" t="s">
        <v>1412</v>
      </c>
      <c r="C17" s="66" t="s">
        <v>1703</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4" t="s">
        <v>1847</v>
      </c>
      <c r="C32" s="183"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1704</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2.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http://schemas.microsoft.com/office/2006/documentManagement/types"/>
    <ds:schemaRef ds:uri="http://schemas.microsoft.com/office/2006/metadata/properties"/>
    <ds:schemaRef ds:uri="http://purl.org/dc/terms/"/>
    <ds:schemaRef ds:uri="0D1E3D86-662B-4815-AB8D-F17786B15BEA"/>
    <ds:schemaRef ds:uri="http://purl.org/dc/elements/1.1/"/>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2021-10-28T08:20:58Z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ies>
</file>