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K:\CFO\IR\IR_Intern\KVARTALSRAPPORTERING\2023\Q2\! Final\ASA\"/>
    </mc:Choice>
  </mc:AlternateContent>
  <xr:revisionPtr revIDLastSave="0" documentId="13_ncr:1_{FAD3899E-D2CD-4DF5-B05B-65D59FE0A710}" xr6:coauthVersionLast="47" xr6:coauthVersionMax="47" xr10:uidLastSave="{00000000-0000-0000-0000-000000000000}"/>
  <bookViews>
    <workbookView xWindow="-120" yWindow="-120" windowWidth="29040" windowHeight="15840" tabRatio="916" activeTab="7"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s>
  <externalReferences>
    <externalReference r:id="rId18"/>
  </externalReferences>
  <definedNames>
    <definedName name="RG_DOC_voPCUt4Ht4t" localSheetId="0">Front!$O$13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6" i="3" l="1"/>
  <c r="G36" i="3"/>
  <c r="F36" i="3"/>
  <c r="E36" i="3"/>
  <c r="H35" i="3"/>
  <c r="G35" i="3"/>
  <c r="F35" i="3"/>
  <c r="E35" i="3"/>
  <c r="H34" i="3"/>
  <c r="G34" i="3"/>
  <c r="F34" i="3"/>
  <c r="E34" i="3"/>
  <c r="J32" i="8"/>
  <c r="I32" i="8"/>
  <c r="H32" i="8"/>
  <c r="G32" i="8"/>
  <c r="F32" i="8"/>
  <c r="E32" i="8"/>
  <c r="D26" i="8" l="1"/>
  <c r="I30" i="4" l="1"/>
  <c r="D31" i="4"/>
  <c r="I31" i="4" l="1"/>
  <c r="I15" i="4"/>
  <c r="D32" i="8" l="1"/>
  <c r="D39" i="5" l="1"/>
  <c r="I40" i="5"/>
  <c r="J172" i="2" l="1"/>
  <c r="I172" i="2"/>
  <c r="J171" i="2"/>
  <c r="I171" i="2"/>
  <c r="J170" i="2"/>
  <c r="I170" i="2"/>
  <c r="J169" i="2"/>
  <c r="I169" i="2"/>
  <c r="H60" i="2"/>
  <c r="J143" i="14"/>
  <c r="I143" i="14"/>
  <c r="H143" i="14"/>
  <c r="G143" i="14"/>
  <c r="F143" i="14"/>
  <c r="E143" i="14"/>
  <c r="D143" i="14"/>
  <c r="J142" i="14"/>
  <c r="I142" i="14"/>
  <c r="H142" i="14"/>
  <c r="G142" i="14"/>
  <c r="F142" i="14"/>
  <c r="E142" i="14"/>
  <c r="D142" i="14"/>
  <c r="J141" i="14"/>
  <c r="I141" i="14"/>
  <c r="H141" i="14"/>
  <c r="G141" i="14"/>
  <c r="F141" i="14"/>
  <c r="E141" i="14"/>
  <c r="D141" i="14"/>
  <c r="I33" i="4" l="1"/>
  <c r="I34" i="4"/>
  <c r="F31" i="4"/>
  <c r="G31" i="4"/>
  <c r="H31" i="4"/>
  <c r="E31" i="4"/>
  <c r="D52" i="3" l="1"/>
  <c r="K70" i="2" l="1"/>
  <c r="C25" i="3" l="1"/>
  <c r="C29" i="1" l="1"/>
  <c r="J20" i="1"/>
  <c r="C20" i="1"/>
  <c r="C21" i="1"/>
  <c r="D33" i="2" l="1"/>
  <c r="N128" i="4" l="1"/>
  <c r="C159" i="2" l="1"/>
  <c r="E163" i="2" l="1"/>
  <c r="H163" i="2"/>
  <c r="G163" i="2"/>
  <c r="F163" i="2"/>
  <c r="C58" i="2" l="1"/>
  <c r="C72" i="2" l="1"/>
  <c r="C15" i="4" l="1"/>
  <c r="C44" i="3" l="1"/>
  <c r="F33" i="5"/>
  <c r="C43" i="3" s="1"/>
  <c r="L5" i="9" l="1"/>
  <c r="M8" i="9"/>
  <c r="L11" i="9" s="1"/>
  <c r="N11" i="9" l="1"/>
  <c r="L17" i="9" s="1"/>
  <c r="L8" i="9"/>
  <c r="L15" i="9" l="1"/>
  <c r="O15" i="9"/>
  <c r="P15" i="9" s="1"/>
  <c r="Q13" i="9" s="1"/>
  <c r="R17" i="9" s="1"/>
  <c r="C6" i="16" l="1"/>
  <c r="J1" i="8" l="1"/>
  <c r="H1" i="8"/>
  <c r="C1" i="8"/>
  <c r="D37" i="3" l="1"/>
  <c r="C24" i="4" l="1"/>
  <c r="C138" i="2" l="1"/>
  <c r="H33" i="2" l="1"/>
  <c r="G33" i="2"/>
  <c r="F33" i="2"/>
  <c r="E33" i="2"/>
  <c r="C103" i="2" l="1"/>
  <c r="C102" i="2"/>
  <c r="D136" i="4" l="1"/>
  <c r="H136" i="4"/>
  <c r="G137" i="4"/>
  <c r="K137" i="4"/>
  <c r="G136" i="4"/>
  <c r="K136" i="4"/>
  <c r="F137" i="4"/>
  <c r="F136" i="4"/>
  <c r="E137" i="4"/>
  <c r="E136" i="4"/>
  <c r="H137" i="4"/>
  <c r="F102" i="2" l="1"/>
  <c r="F103" i="2"/>
  <c r="G103" i="2"/>
  <c r="D102" i="2"/>
  <c r="G102" i="2"/>
  <c r="H103" i="2"/>
  <c r="D103" i="2"/>
  <c r="H102" i="2"/>
  <c r="J102" i="2" l="1"/>
  <c r="J136" i="4"/>
  <c r="J103" i="2"/>
  <c r="J137" i="4"/>
  <c r="D137" i="4" l="1"/>
  <c r="D244" i="4" l="1"/>
  <c r="E234" i="4"/>
  <c r="F244" i="4"/>
  <c r="D234" i="4"/>
  <c r="E244" i="4" l="1"/>
  <c r="D163" i="2" l="1"/>
  <c r="K163" i="2" l="1"/>
  <c r="J163" i="2" l="1"/>
  <c r="I163" i="2" l="1"/>
  <c r="H32" i="2" l="1"/>
  <c r="G32" i="2" l="1"/>
  <c r="F32" i="2"/>
  <c r="E32" i="2"/>
  <c r="D32" i="2" l="1"/>
  <c r="H26" i="8" l="1"/>
  <c r="G26" i="8"/>
  <c r="E26" i="8"/>
  <c r="F26" i="8"/>
  <c r="J26" i="8"/>
  <c r="I26" i="8"/>
  <c r="H50" i="5"/>
  <c r="G50" i="5"/>
  <c r="F50" i="5"/>
  <c r="E50" i="5"/>
  <c r="D50" i="5"/>
  <c r="H30" i="5"/>
  <c r="G30" i="5"/>
  <c r="F30" i="5"/>
  <c r="E30" i="5"/>
  <c r="D30" i="5"/>
  <c r="J124" i="2"/>
  <c r="H124" i="2"/>
  <c r="G124" i="2"/>
  <c r="F124" i="2"/>
  <c r="E124" i="2"/>
  <c r="J120" i="2"/>
  <c r="H120" i="2"/>
  <c r="G120" i="2"/>
  <c r="F120" i="2"/>
  <c r="E120" i="2"/>
  <c r="J112" i="2"/>
  <c r="J159" i="4"/>
  <c r="I159" i="4"/>
  <c r="H159" i="4"/>
  <c r="G159" i="4"/>
  <c r="F159" i="4"/>
  <c r="E159" i="4"/>
  <c r="D159" i="4"/>
  <c r="J155" i="4"/>
  <c r="I155" i="4"/>
  <c r="H155" i="4"/>
  <c r="G155" i="4"/>
  <c r="F155" i="4"/>
  <c r="E155" i="4"/>
  <c r="D155" i="4"/>
  <c r="J147" i="4"/>
  <c r="H147" i="4"/>
  <c r="H160" i="4" l="1"/>
  <c r="D147" i="4"/>
  <c r="I147" i="4"/>
  <c r="I160" i="4"/>
  <c r="F160" i="4"/>
  <c r="F147" i="4"/>
  <c r="E125" i="2"/>
  <c r="E147" i="4"/>
  <c r="G147" i="4"/>
  <c r="H125" i="2"/>
  <c r="J125" i="2"/>
  <c r="D123" i="4"/>
  <c r="G125" i="2"/>
  <c r="F125" i="2"/>
  <c r="G160" i="4"/>
  <c r="I112" i="2"/>
  <c r="D112" i="2"/>
  <c r="D31" i="2" s="1"/>
  <c r="I124" i="2"/>
  <c r="F112" i="2"/>
  <c r="F31" i="2" s="1"/>
  <c r="F15" i="4"/>
  <c r="H15" i="4"/>
  <c r="H123" i="4"/>
  <c r="G112" i="2"/>
  <c r="G31" i="2" s="1"/>
  <c r="D15" i="4"/>
  <c r="E112" i="2"/>
  <c r="E31" i="2" s="1"/>
  <c r="D160" i="4"/>
  <c r="J160" i="4"/>
  <c r="H112" i="2"/>
  <c r="H31" i="2" s="1"/>
  <c r="D120" i="2"/>
  <c r="D124" i="2"/>
  <c r="F123" i="4"/>
  <c r="E123" i="4"/>
  <c r="I120" i="2"/>
  <c r="E160" i="4"/>
  <c r="E15" i="4"/>
  <c r="G123" i="4"/>
  <c r="G15" i="4"/>
  <c r="I125" i="2" l="1"/>
  <c r="D125" i="2"/>
  <c r="I137" i="4" l="1"/>
  <c r="I136" i="4"/>
  <c r="J135" i="4" l="1"/>
  <c r="I135" i="4" l="1"/>
  <c r="D135" i="4" l="1"/>
  <c r="J101" i="2" l="1"/>
  <c r="K135" i="4" l="1"/>
  <c r="H135" i="4" l="1"/>
  <c r="G135" i="4"/>
  <c r="F135" i="4"/>
  <c r="E135" i="4"/>
  <c r="H101" i="2"/>
  <c r="G101" i="2"/>
  <c r="D20" i="1" l="1"/>
  <c r="D37" i="1"/>
  <c r="D29" i="1"/>
  <c r="D21" i="1"/>
  <c r="D30" i="1"/>
  <c r="D38" i="1"/>
  <c r="I30" i="1"/>
  <c r="I21" i="1"/>
  <c r="I70" i="2" l="1"/>
  <c r="D34" i="5"/>
  <c r="I34" i="5" s="1"/>
  <c r="D44" i="3" s="1"/>
  <c r="D33" i="5"/>
  <c r="I33" i="5" s="1"/>
  <c r="D43" i="3" s="1"/>
  <c r="D58" i="2"/>
  <c r="D47" i="4"/>
  <c r="D87" i="4"/>
  <c r="D74" i="4"/>
  <c r="D61" i="4"/>
  <c r="D45" i="2"/>
  <c r="I24" i="4"/>
  <c r="I20" i="1"/>
  <c r="I29" i="1"/>
  <c r="E30" i="1"/>
  <c r="E38" i="1"/>
  <c r="E21" i="1"/>
  <c r="H30" i="1"/>
  <c r="H38" i="1"/>
  <c r="H21" i="1"/>
  <c r="D70" i="2" l="1"/>
  <c r="D14" i="4"/>
  <c r="D72" i="2"/>
  <c r="I72" i="2" s="1"/>
  <c r="E45" i="2"/>
  <c r="E61" i="4"/>
  <c r="E72" i="2"/>
  <c r="E70" i="2"/>
  <c r="E47" i="4"/>
  <c r="E87" i="4"/>
  <c r="E74" i="4"/>
  <c r="E58" i="2"/>
  <c r="K20" i="1"/>
  <c r="K29" i="1"/>
  <c r="D24" i="4"/>
  <c r="F30" i="1"/>
  <c r="F38" i="1"/>
  <c r="F21" i="1"/>
  <c r="E14" i="4" l="1"/>
  <c r="K31" i="4"/>
  <c r="F45" i="2"/>
  <c r="F58" i="2"/>
  <c r="F72" i="2"/>
  <c r="F87" i="4"/>
  <c r="F70" i="2"/>
  <c r="K34" i="4"/>
  <c r="G30" i="1"/>
  <c r="G21" i="1"/>
  <c r="G38" i="1"/>
  <c r="E24" i="4"/>
  <c r="K30" i="4"/>
  <c r="K33" i="4"/>
  <c r="F14" i="4" l="1"/>
  <c r="J30" i="4"/>
  <c r="J34" i="4"/>
  <c r="K15" i="4"/>
  <c r="J31" i="4"/>
  <c r="G70" i="2"/>
  <c r="G87" i="4"/>
  <c r="G47" i="4"/>
  <c r="G74" i="4"/>
  <c r="G61" i="4"/>
  <c r="G58" i="2"/>
  <c r="G72" i="2"/>
  <c r="J33" i="4"/>
  <c r="F24" i="4"/>
  <c r="J15" i="4" l="1"/>
  <c r="G14" i="4"/>
  <c r="K30" i="1"/>
  <c r="K21" i="1"/>
  <c r="G24" i="4"/>
  <c r="J21" i="1"/>
  <c r="J30" i="1"/>
  <c r="G20" i="1"/>
  <c r="G29" i="1"/>
  <c r="G37" i="1"/>
  <c r="F29" i="1"/>
  <c r="F20" i="1"/>
  <c r="F37" i="1"/>
  <c r="E37" i="1"/>
  <c r="E20" i="1"/>
  <c r="E29" i="1"/>
  <c r="H29" i="1"/>
  <c r="H37" i="1"/>
  <c r="H20" i="1"/>
  <c r="H70" i="2" l="1"/>
  <c r="J70" i="2"/>
  <c r="J24" i="4"/>
  <c r="K24" i="4"/>
  <c r="H24" i="4"/>
  <c r="E102" i="2" l="1"/>
  <c r="I102" i="2"/>
  <c r="E103" i="2"/>
  <c r="I103" i="2"/>
  <c r="D101" i="2"/>
  <c r="I101" i="2"/>
  <c r="K159" i="4" l="1"/>
  <c r="K155" i="4"/>
  <c r="K124" i="2"/>
  <c r="K120" i="2"/>
  <c r="K103" i="2"/>
  <c r="K102" i="2"/>
  <c r="F101" i="2"/>
  <c r="K147" i="4" l="1"/>
  <c r="K160" i="4"/>
  <c r="K112" i="2"/>
  <c r="K125" i="2"/>
  <c r="K101" i="2"/>
  <c r="E101" i="2"/>
  <c r="I139" i="14" l="1"/>
  <c r="J139" i="14"/>
  <c r="G139" i="14" l="1"/>
  <c r="H139" i="14"/>
  <c r="F139" i="14"/>
</calcChain>
</file>

<file path=xl/sharedStrings.xml><?xml version="1.0" encoding="utf-8"?>
<sst xmlns="http://schemas.openxmlformats.org/spreadsheetml/2006/main" count="1499" uniqueCount="558">
  <si>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</si>
  <si>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</si>
  <si>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</si>
  <si>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</si>
  <si>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</si>
  <si>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</si>
  <si>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</si>
  <si>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</si>
  <si>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</si>
  <si>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</si>
  <si>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</si>
  <si>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</si>
  <si>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</si>
  <si>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</si>
  <si>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</si>
  <si>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</si>
  <si>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</si>
  <si>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</si>
  <si>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</si>
  <si>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</si>
  <si>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</si>
  <si>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</si>
  <si>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</si>
  <si>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</si>
  <si>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</si>
  <si>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</si>
  <si>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</si>
  <si>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</si>
  <si>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</si>
  <si>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</si>
  <si>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</si>
  <si>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</si>
  <si>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</si>
  <si>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</si>
  <si>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</si>
  <si>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 xml:space="preserve">  8.</t>
  </si>
  <si>
    <t>Shareholder</t>
  </si>
  <si>
    <t>Total %</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</si>
  <si>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</si>
  <si>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</si>
  <si>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</si>
  <si>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</si>
  <si>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</si>
  <si>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</si>
  <si>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</si>
  <si>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</si>
  <si>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</si>
  <si>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</si>
  <si>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</si>
  <si>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</si>
  <si>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</si>
  <si>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</si>
  <si>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</si>
  <si>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</si>
  <si>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</si>
  <si>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</si>
  <si>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</si>
  <si>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</si>
  <si>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</si>
  <si>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</si>
  <si>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</si>
  <si>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</si>
  <si>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</si>
  <si>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</si>
  <si>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</si>
  <si>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</si>
  <si>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</si>
  <si>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</si>
  <si>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</si>
  <si>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</si>
  <si>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</si>
  <si>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</si>
  <si>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</si>
  <si>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</si>
  <si>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</si>
  <si>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</si>
  <si>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(occupational pension) Norway</t>
  </si>
  <si>
    <t>Unit Linked (retail) Norway</t>
  </si>
  <si>
    <t>Individual life and pension, Norway</t>
  </si>
  <si>
    <t>Paid-up policies, Norway</t>
  </si>
  <si>
    <t>Sweden</t>
  </si>
  <si>
    <t>Guaranteed products, Sweden</t>
  </si>
  <si>
    <t>Guaranteed Products, Sweden</t>
  </si>
  <si>
    <t>Unit Linked Sweden</t>
  </si>
  <si>
    <r>
      <t xml:space="preserve">Bank loan Storebrand ASA </t>
    </r>
    <r>
      <rPr>
        <vertAlign val="superscript"/>
        <sz val="8"/>
        <color theme="1"/>
        <rFont val="Arial Narrow"/>
        <family val="2"/>
      </rPr>
      <t>1)</t>
    </r>
  </si>
  <si>
    <t>Buffer capital in % of customer reserves Norway</t>
  </si>
  <si>
    <t>Buffer capital in % of customer reserves Sweden</t>
  </si>
  <si>
    <r>
      <t>Guaranteed products - Sweden</t>
    </r>
    <r>
      <rPr>
        <b/>
        <vertAlign val="superscript"/>
        <sz val="8"/>
        <color theme="0"/>
        <rFont val="Arial Narrow"/>
        <family val="2"/>
      </rPr>
      <t xml:space="preserve"> 2)</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</si>
  <si>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</si>
  <si>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</si>
  <si>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</si>
  <si>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</si>
  <si>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</si>
  <si>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</si>
  <si>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</si>
  <si>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</si>
  <si>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</si>
  <si>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</si>
  <si>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</si>
  <si>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</si>
  <si>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</si>
  <si>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</si>
  <si>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</si>
  <si>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</si>
  <si>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</si>
  <si>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</si>
  <si>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</si>
  <si>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</si>
  <si>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</si>
  <si>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</si>
  <si>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</si>
  <si>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</si>
  <si>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</si>
  <si>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</si>
  <si>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</si>
  <si>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</si>
  <si>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</si>
  <si>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</si>
  <si>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</si>
  <si>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</si>
  <si>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</si>
  <si>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</si>
  <si>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</si>
  <si>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</si>
  <si>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</si>
  <si>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</si>
  <si>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</si>
  <si>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Bank Group (IFRS-legal)</t>
  </si>
  <si>
    <t>Storebrand Forsikring AS (IFRS-Legal)</t>
  </si>
  <si>
    <t xml:space="preserve">Storebrand Helseforsikring AS (IFRS-Legal 100%) </t>
  </si>
  <si>
    <t>Storebrand Asset Management Group (IFRS-Legal)</t>
  </si>
  <si>
    <t>Storebrand overview</t>
  </si>
  <si>
    <t xml:space="preserve">  9.</t>
  </si>
  <si>
    <t>Storebrand Life Group</t>
  </si>
  <si>
    <t>Storebrand Asset Mgt Group</t>
  </si>
  <si>
    <t>Storebrand Helse AS</t>
  </si>
  <si>
    <t>Storebrand Bank Group</t>
  </si>
  <si>
    <t>Storebrand Forsikring AS</t>
  </si>
  <si>
    <t>12.</t>
  </si>
  <si>
    <t>13.</t>
  </si>
  <si>
    <t>14.</t>
  </si>
  <si>
    <t>Key figures guaranteed products</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</si>
  <si>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</si>
  <si>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</si>
  <si>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</si>
  <si>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</si>
  <si>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</si>
  <si>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</si>
  <si>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</si>
  <si>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</si>
  <si>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</si>
  <si>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</si>
  <si>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</si>
  <si>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</si>
  <si>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</si>
  <si>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</si>
  <si>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</si>
  <si>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</si>
  <si>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</si>
  <si>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</si>
  <si>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</si>
  <si>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</si>
  <si>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</si>
  <si>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</si>
  <si>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</si>
  <si>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Fee margin on reserves</t>
  </si>
  <si>
    <t>Other/Eliminations</t>
  </si>
  <si>
    <t>Fee Margin on reserves</t>
  </si>
  <si>
    <t>CET1 capital ratio (Storebrand Bank Group)</t>
  </si>
  <si>
    <t>Tier 1 capital ratio (Storebrand Bank Group)</t>
  </si>
  <si>
    <t>Total capital ratio (Storebrand Bank Group)</t>
  </si>
  <si>
    <t>Table 23a: Portfolio Premiums</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</si>
  <si>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</si>
  <si>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</si>
  <si>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</si>
  <si>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</si>
  <si>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</si>
  <si>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t>Profit before amortisation and write-downs</t>
  </si>
  <si>
    <t>Profit before tax</t>
  </si>
  <si>
    <t>Amortisation</t>
  </si>
  <si>
    <t>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</si>
  <si>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</si>
  <si>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</si>
  <si>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</si>
  <si>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</si>
  <si>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</si>
  <si>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</si>
  <si>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</si>
  <si>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</si>
  <si>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</si>
  <si>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</si>
  <si>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</si>
  <si>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Table 45a : Allocation Sweden</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</si>
  <si>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</si>
  <si>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</si>
  <si>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</si>
  <si>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</si>
  <si>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</si>
  <si>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</si>
  <si>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</si>
  <si>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 xml:space="preserve"> </t>
  </si>
  <si>
    <t>Return</t>
  </si>
  <si>
    <t>Defined contribution (w. guarantees)</t>
  </si>
  <si>
    <t>Table 28: By guaranteed pension product</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</si>
  <si>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</si>
  <si>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</si>
  <si>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</si>
  <si>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</si>
  <si>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</si>
  <si>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</si>
  <si>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</si>
  <si>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</si>
  <si>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</si>
  <si>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</si>
  <si>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</si>
  <si>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</si>
  <si>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</si>
  <si>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</si>
  <si>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</si>
  <si>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</si>
  <si>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</si>
  <si>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</si>
  <si>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</si>
  <si>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</si>
  <si>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</si>
  <si>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</si>
  <si>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</si>
  <si>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</si>
  <si>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</si>
  <si>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</si>
  <si>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</si>
  <si>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</si>
  <si>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</si>
  <si>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</si>
  <si>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</si>
  <si>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</si>
  <si>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t>Profit before amortisation including income earned not booked</t>
  </si>
  <si>
    <t>Net profit sharing</t>
  </si>
  <si>
    <t>Financial items</t>
  </si>
  <si>
    <t>Table 51: Storebrand Group  - IFRS-legal profit by sub group</t>
  </si>
  <si>
    <t>Table 52: Storebrand Group - balance sheet</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</si>
  <si>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</si>
  <si>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</si>
  <si>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</si>
  <si>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</si>
  <si>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</si>
  <si>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</si>
  <si>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</si>
  <si>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</si>
  <si>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</si>
  <si>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</si>
  <si>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</si>
  <si>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Financial calendar</t>
  </si>
  <si>
    <t>Table 20c: AuM and YTD return in mutual funds with performance fees</t>
  </si>
  <si>
    <t>Financial Result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</si>
  <si>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</si>
  <si>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</si>
  <si>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</si>
  <si>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</si>
  <si>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t>Table 23b: Company portfolio Storebrand  Insurance segment</t>
  </si>
  <si>
    <t>Defined contribution (w/ guarantees)</t>
  </si>
  <si>
    <t>Table 20b: Assets under Managment by asset type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</si>
  <si>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</si>
  <si>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</si>
  <si>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</si>
  <si>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</si>
  <si>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</si>
  <si>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</si>
  <si>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</si>
  <si>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</si>
  <si>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</si>
  <si>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</si>
  <si>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Full year</t>
  </si>
  <si>
    <t>Rating agency</t>
  </si>
  <si>
    <t>Net flow of premiums and claims</t>
  </si>
  <si>
    <t>Table 33: Guaranteed pension, Sweden</t>
  </si>
  <si>
    <t>Defined Benefit (private &amp; public sector), Norway</t>
  </si>
  <si>
    <t>Table 30: Defined benefit (private &amp; public sector), Norway</t>
  </si>
  <si>
    <t>Table 43: Buffer capital*</t>
  </si>
  <si>
    <t>Expected return on assets**</t>
  </si>
  <si>
    <t>Retail lending*</t>
  </si>
  <si>
    <t>Health &amp; Group life*</t>
  </si>
  <si>
    <t>Investment portfolio**</t>
  </si>
  <si>
    <t>Income earned not booked*</t>
  </si>
  <si>
    <t>* Includes mortgages on the Storebrand Livsforsikring AS balance sheet</t>
  </si>
  <si>
    <t>Unit Linked premiums* Norway</t>
  </si>
  <si>
    <t>Savings (non guaranteed) premiums*</t>
  </si>
  <si>
    <t>Unit Linked premiums* Sweden</t>
  </si>
  <si>
    <t>-</t>
  </si>
  <si>
    <t>Table 44 a: Key terms products, Norway (excluding Danica)</t>
  </si>
  <si>
    <t>Table 45b: Allocation Norway (excluding Danica)</t>
  </si>
  <si>
    <t>Table 34: Value adjusted return guaranteed pension products, Norway (excluding Danica)</t>
  </si>
  <si>
    <t>Table 35: Booked return guaranteed pension products, Norway (excluding Danica)</t>
  </si>
  <si>
    <t>Table 47: Storebrand group selected Company portfolios</t>
  </si>
  <si>
    <t>Danica</t>
  </si>
  <si>
    <t xml:space="preserve">** Ca. NOK 2,8bn of the investment portfolio is linked to disability coverages where the investment result goes to the customer reserves and not as a result element in the P&amp;L.  </t>
  </si>
  <si>
    <t>* Includes all written premiums in Storebrand Helseforsikring AS (50/50 joint venture with Ergo International).</t>
  </si>
  <si>
    <t>14 Jul 2023</t>
  </si>
  <si>
    <t>Results Q2 2023</t>
  </si>
  <si>
    <t>25 Oct 2023</t>
  </si>
  <si>
    <t>Results Q3 2023</t>
  </si>
  <si>
    <t xml:space="preserve">Storebrand Life Group </t>
  </si>
  <si>
    <t>Table 54: Balance sheet - Storebrand Life Group (IFRS-Legal)</t>
  </si>
  <si>
    <t>Table 53: Storebrand Life Group (Alternative income statement)</t>
  </si>
  <si>
    <t>Retail Lending*</t>
  </si>
  <si>
    <t>*Includes mortgages on the Storebrand Livsforsikring AS balance sheet</t>
  </si>
  <si>
    <t>* Performance fees to be booked at the end of the year given investment performance in Skagen and Delphi.</t>
  </si>
  <si>
    <t>Table 68: Capital ratios, Storebrand Bank Group</t>
  </si>
  <si>
    <t xml:space="preserve">Table 69: Storebrand ASA (holding) </t>
  </si>
  <si>
    <t>Table 70: Balance sheet - Storebrand ASA (holding)</t>
  </si>
  <si>
    <t>Table 6: Earnings per share</t>
  </si>
  <si>
    <t>NOK</t>
  </si>
  <si>
    <r>
      <t>Cash EPS</t>
    </r>
    <r>
      <rPr>
        <b/>
        <vertAlign val="superscript"/>
        <sz val="8"/>
        <color theme="1"/>
        <rFont val="Arial Narrow"/>
        <family val="2"/>
      </rPr>
      <t>1</t>
    </r>
  </si>
  <si>
    <t>1)  Cash EPS is an APM defined by Storebrand. Please see www.storebrand.no/ir for an overview of APMs used in financial reporting</t>
  </si>
  <si>
    <t>Trond Finn Eriksen</t>
  </si>
  <si>
    <t>Investor Relations (Interim)</t>
  </si>
  <si>
    <t>trond.finn.eriksen@storebrand.no</t>
  </si>
  <si>
    <t>+47 9916 4135</t>
  </si>
  <si>
    <r>
      <t xml:space="preserve">Cash EPS </t>
    </r>
    <r>
      <rPr>
        <vertAlign val="superscript"/>
        <sz val="8"/>
        <rFont val="Arial Narrow"/>
        <family val="2"/>
      </rPr>
      <t>1)</t>
    </r>
  </si>
  <si>
    <t>Solvency and Capital Adequacy</t>
  </si>
  <si>
    <t xml:space="preserve">Kron* </t>
  </si>
  <si>
    <r>
      <rPr>
        <i/>
        <vertAlign val="superscript"/>
        <sz val="7"/>
        <color theme="1"/>
        <rFont val="Calibri"/>
        <family val="2"/>
        <scheme val="minor"/>
      </rPr>
      <t xml:space="preserve">* </t>
    </r>
    <r>
      <rPr>
        <i/>
        <sz val="7"/>
        <color theme="1"/>
        <rFont val="Calibri"/>
        <family val="2"/>
        <scheme val="minor"/>
      </rPr>
      <t xml:space="preserve">The stand-alone result from Kron will be reported separately in the integration period </t>
    </r>
  </si>
  <si>
    <t>Cash equivalent earnings after tax, adj. for amortisation</t>
  </si>
  <si>
    <t>Cash equivalent earnings before amortisation</t>
  </si>
  <si>
    <t>Cash equivalent earnings before tax</t>
  </si>
  <si>
    <t>Cash equivalent earnings after tax</t>
  </si>
  <si>
    <t>Cash equivalent earnings before loan losses</t>
  </si>
  <si>
    <t>Storebrand ASA (IFRS-Legal)</t>
  </si>
  <si>
    <t>Table 55: Profit - SPP Pension &amp; Försäkring Group (Alternative income statement)</t>
  </si>
  <si>
    <t xml:space="preserve">Table 56: Balance sheet - SPP Pension &amp; Försäkring Group </t>
  </si>
  <si>
    <t xml:space="preserve"> SPP Pension &amp; Forsakring Group</t>
  </si>
  <si>
    <r>
      <t>2nd</t>
    </r>
    <r>
      <rPr>
        <b/>
        <vertAlign val="superscript"/>
        <sz val="16"/>
        <color theme="3"/>
        <rFont val="Arial"/>
        <family val="2"/>
      </rPr>
      <t xml:space="preserve"> </t>
    </r>
    <r>
      <rPr>
        <b/>
        <sz val="16"/>
        <color theme="3"/>
        <rFont val="Arial"/>
        <family val="2"/>
      </rPr>
      <t>quarter 2023</t>
    </r>
  </si>
  <si>
    <t>Table 2: Shareholder structure (31.05.2023)</t>
  </si>
  <si>
    <t>*Annual premium equivalent. The numbers for Q3 2022 to Q2 2023 includes Danica effects and can be slightly updated from quarter to quarter.</t>
  </si>
  <si>
    <t>The numbers for Q3 2022 to Q2 2023 includes Danica effects and can be slightly updated from quarter to quarter.</t>
  </si>
  <si>
    <t>Unit Linked Norway*</t>
  </si>
  <si>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</si>
  <si>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</si>
  <si>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</si>
  <si>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</si>
  <si>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</si>
  <si>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</si>
  <si>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</si>
  <si>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</si>
  <si>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</si>
  <si>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</si>
  <si>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</si>
  <si>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Q2</t>
  </si>
  <si>
    <t/>
  </si>
  <si>
    <t>01.01 - 30.06</t>
  </si>
  <si>
    <t>Q1</t>
  </si>
  <si>
    <t>Q4</t>
  </si>
  <si>
    <t>Q3</t>
  </si>
  <si>
    <t>Insurance premiums f.o.a.</t>
  </si>
  <si>
    <t>Claims f.o.a.</t>
  </si>
  <si>
    <t>Operational cost</t>
  </si>
  <si>
    <t>Cash equivalent earnings from operations</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</si>
  <si>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</si>
  <si>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</si>
  <si>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</si>
  <si>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</si>
  <si>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</si>
  <si>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</si>
  <si>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</si>
  <si>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</si>
  <si>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Risk result life &amp; pensions</t>
  </si>
  <si>
    <t>Defined benefit (private &amp; public sector), Norway</t>
  </si>
  <si>
    <t>Fee, interest rate guarantee SBL</t>
  </si>
  <si>
    <t>Unit linked Norway</t>
  </si>
  <si>
    <t>Unit linked Sweden</t>
  </si>
  <si>
    <t>Asset management</t>
  </si>
  <si>
    <t>Retail banking</t>
  </si>
  <si>
    <t>Cash equivalent earnings before amortisation and longevity</t>
  </si>
  <si>
    <t>**Expected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</si>
  <si>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</si>
  <si>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</si>
  <si>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</si>
  <si>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</si>
  <si>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</si>
  <si>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</si>
  <si>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</si>
  <si>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</si>
  <si>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</si>
  <si>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</si>
  <si>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</si>
  <si>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</si>
  <si>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</si>
  <si>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Cash equivalent return on equity (ROE) annualised</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</si>
  <si>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</si>
  <si>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</si>
  <si>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</si>
  <si>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</si>
  <si>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</si>
  <si>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</si>
  <si>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</si>
  <si>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</si>
  <si>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</si>
  <si>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</si>
  <si>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</si>
  <si>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</si>
  <si>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</si>
  <si>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</si>
  <si>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30.06.2023</t>
  </si>
  <si>
    <t>31.12.2022</t>
  </si>
  <si>
    <t>31.12.2021</t>
  </si>
  <si>
    <t>Intangible assets</t>
  </si>
  <si>
    <t>Shares</t>
  </si>
  <si>
    <t>Bonds</t>
  </si>
  <si>
    <t>Assets - Unit link</t>
  </si>
  <si>
    <t>Other financial assets</t>
  </si>
  <si>
    <t>Other assets</t>
  </si>
  <si>
    <t>Total assets</t>
  </si>
  <si>
    <t>Equity</t>
  </si>
  <si>
    <t>Minority interests' share in equity</t>
  </si>
  <si>
    <t>Subordinated loan capital</t>
  </si>
  <si>
    <t>Premium reserve for own account</t>
  </si>
  <si>
    <t>Insurance fund reserves - defined contribution and UL</t>
  </si>
  <si>
    <t>Other liabilities</t>
  </si>
  <si>
    <t>Total equity and liabilities</t>
  </si>
  <si>
    <t>Net interest margin retail banking</t>
  </si>
  <si>
    <t>2023</t>
  </si>
  <si>
    <t>2022</t>
  </si>
  <si>
    <t>Average Loan-to-Value (LTV)</t>
  </si>
  <si>
    <t>Average LTV new loans</t>
  </si>
  <si>
    <t>Net interest income</t>
  </si>
  <si>
    <t>Net fee and commission income</t>
  </si>
  <si>
    <t>Other operating income</t>
  </si>
  <si>
    <t>Total income</t>
  </si>
  <si>
    <t>Operating cost</t>
  </si>
  <si>
    <t xml:space="preserve">Loan loss provision </t>
  </si>
  <si>
    <t>Profit before loan losses</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</si>
  <si>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</si>
  <si>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</si>
  <si>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</si>
  <si>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</si>
  <si>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</si>
  <si>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</si>
  <si>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</si>
  <si>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</si>
  <si>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</si>
  <si>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</si>
  <si>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</si>
  <si>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Deferred tax liabilities</t>
  </si>
  <si>
    <t>Total Equity and Liabilities</t>
  </si>
  <si>
    <t>Investments portfolio</t>
  </si>
  <si>
    <t xml:space="preserve">Other assets </t>
  </si>
  <si>
    <t>Insurance liabilities</t>
  </si>
  <si>
    <t xml:space="preserve">Other debts </t>
  </si>
  <si>
    <t>External</t>
  </si>
  <si>
    <t>Group internal</t>
  </si>
  <si>
    <t>External share</t>
  </si>
  <si>
    <t>Alternatives</t>
  </si>
  <si>
    <t>Fund</t>
  </si>
  <si>
    <t>Benchmark</t>
  </si>
  <si>
    <t>AuM NOK bn 30.06.2023</t>
  </si>
  <si>
    <t>Delphi Global</t>
  </si>
  <si>
    <t>SKAGEN Focus</t>
  </si>
  <si>
    <t>SKAGEN Global</t>
  </si>
  <si>
    <t>SKAGEN Kon-Tiki</t>
  </si>
  <si>
    <t>SKAGEN m2</t>
  </si>
  <si>
    <t>SKAGEN Vekst</t>
  </si>
  <si>
    <t>Folketrygdfondet</t>
  </si>
  <si>
    <t>T Rowe Price Global Investments</t>
  </si>
  <si>
    <t>Vanguard Group</t>
  </si>
  <si>
    <t>Allianz Global Investors</t>
  </si>
  <si>
    <t>KLP</t>
  </si>
  <si>
    <t>EQT Fund Management</t>
  </si>
  <si>
    <t>Lind Invest</t>
  </si>
  <si>
    <t>BlackRock</t>
  </si>
  <si>
    <t>Storebrand Asset Management</t>
  </si>
  <si>
    <t>Alfred Berg</t>
  </si>
  <si>
    <t>Next 10 largest shareholders</t>
  </si>
  <si>
    <t>Total - 20 largest shareholders</t>
  </si>
  <si>
    <t>Norway</t>
  </si>
  <si>
    <t>USA</t>
  </si>
  <si>
    <t>England</t>
  </si>
  <si>
    <t>Germany</t>
  </si>
  <si>
    <t>Others</t>
  </si>
  <si>
    <t>BBB+ / Stable</t>
  </si>
  <si>
    <t>A / Stable</t>
  </si>
  <si>
    <t>Storebrand Bank ASA</t>
  </si>
  <si>
    <t>Storebrand Boligkreditt AS</t>
  </si>
  <si>
    <t>AAA</t>
  </si>
  <si>
    <t>Average number of shares (millions)</t>
  </si>
  <si>
    <t>Bonds Storebrand ASA</t>
  </si>
  <si>
    <t>Storebrand Asset Management Group</t>
  </si>
  <si>
    <t>Storebrand ASA/Other</t>
  </si>
  <si>
    <t>Profit after tax</t>
  </si>
  <si>
    <t>Shares in associated companies</t>
  </si>
  <si>
    <t>Equities and fund units</t>
  </si>
  <si>
    <t>Bonds and other fixed-income securities</t>
  </si>
  <si>
    <t>Derivatives</t>
  </si>
  <si>
    <t>Loans to financial institutions</t>
  </si>
  <si>
    <t>Loans to customers</t>
  </si>
  <si>
    <t>Investment properties</t>
  </si>
  <si>
    <t>Bank deposits</t>
  </si>
  <si>
    <t>Insurance contracts liabilities</t>
  </si>
  <si>
    <t>Investment contracts liabilities</t>
  </si>
  <si>
    <t>Loans and deposits from credit institutions</t>
  </si>
  <si>
    <t>Deposits from banking customers</t>
  </si>
  <si>
    <t>Debt raised by issuance of securities</t>
  </si>
  <si>
    <t>Other liablilities</t>
  </si>
  <si>
    <t>Total liabilities and equity capital</t>
  </si>
  <si>
    <t>Group contributions and transfers</t>
  </si>
  <si>
    <t>Interest income</t>
  </si>
  <si>
    <t>Interest expense</t>
  </si>
  <si>
    <t>Realised/unrealised gains/losses on securities</t>
  </si>
  <si>
    <t>Other financial income/costs</t>
  </si>
  <si>
    <t>Net financial items</t>
  </si>
  <si>
    <t>Total operating expenses</t>
  </si>
  <si>
    <t>Pre-tax profit/loss</t>
  </si>
  <si>
    <t>Shares in subsidiary</t>
  </si>
  <si>
    <t>Financial assets at market value</t>
  </si>
  <si>
    <t>Bond loan and other loans</t>
  </si>
  <si>
    <t>Paid-up policies</t>
  </si>
  <si>
    <t>Individual</t>
  </si>
  <si>
    <t>Defined Benefit (private sector)</t>
  </si>
  <si>
    <t>Public Occupational Pensions</t>
  </si>
  <si>
    <t>Average return guaranteed products</t>
  </si>
  <si>
    <t>Average booked return guaranteed products</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</si>
  <si>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</si>
  <si>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</si>
  <si>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</si>
  <si>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</si>
  <si>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</si>
  <si>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</si>
  <si>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 xml:space="preserve">Extra low risk </t>
  </si>
  <si>
    <t xml:space="preserve">Low risk </t>
  </si>
  <si>
    <t>Balanced</t>
  </si>
  <si>
    <t>High risk</t>
  </si>
  <si>
    <t>Extra high risk</t>
  </si>
  <si>
    <t>Funds at 31.03.2023</t>
  </si>
  <si>
    <t>Premium income</t>
  </si>
  <si>
    <t>Insurance claims</t>
  </si>
  <si>
    <t>Transfers</t>
  </si>
  <si>
    <t>Asset return</t>
  </si>
  <si>
    <t>Other &amp; FX</t>
  </si>
  <si>
    <t>Funds at 30.06.2023</t>
  </si>
  <si>
    <t>Funds at 31.12.2022</t>
  </si>
  <si>
    <t>DB (private &amp; public sector)</t>
  </si>
  <si>
    <t>Paid-up</t>
  </si>
  <si>
    <t>Interest rate guarantee p.a.</t>
  </si>
  <si>
    <t>Funds</t>
  </si>
  <si>
    <t>Additional Statutory Reserve</t>
  </si>
  <si>
    <t>Market Value Adjustment Reserve*</t>
  </si>
  <si>
    <t>Risk Equalisation Fund</t>
  </si>
  <si>
    <t>*Includes Public Occupational Pensions buffer fund</t>
  </si>
  <si>
    <t>Internal transfers DB to Paid-Up (Norway)</t>
  </si>
  <si>
    <t>DB (private sector)</t>
  </si>
  <si>
    <t>Public Occ. Pensions</t>
  </si>
  <si>
    <t>Financial items and risk result life and pension</t>
  </si>
  <si>
    <t xml:space="preserve">        Whereof interest expenses</t>
  </si>
  <si>
    <t>Profit before amortisation and provision longevity</t>
  </si>
  <si>
    <t>Provision longevity</t>
  </si>
  <si>
    <t>Share of total assets</t>
  </si>
  <si>
    <t xml:space="preserve">Investments </t>
  </si>
  <si>
    <t>Subordinated loan capital 1)</t>
  </si>
  <si>
    <t>1) Includes accrued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</si>
</sst>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25">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
      <b/>
      <vertAlign val="superscript"/>
      <sz val="8"/>
      <color theme="1"/>
      <name val="Arial Narrow"/>
      <family val="2"/>
    </font>
    <font>
      <b/>
      <i/>
      <sz val="8"/>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878">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Alignment="1">
      <alignment wrapText="1"/>
    </xf>
    <xf numFmtId="167" fontId="6" fillId="4" borderId="0" xfId="2" applyNumberFormat="1" applyFont="1" applyFill="1"/>
    <xf numFmtId="0" fontId="8" fillId="0" borderId="0" xfId="0" applyFont="1"/>
    <xf numFmtId="0" fontId="9" fillId="3" borderId="0" xfId="0" applyFont="1" applyFill="1"/>
    <xf numFmtId="0" fontId="9" fillId="3" borderId="0" xfId="0" applyFont="1" applyFill="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0" fontId="12" fillId="3" borderId="0" xfId="0" applyFont="1" applyFill="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0" xfId="1" applyNumberFormat="1" applyFont="1" applyFill="1" applyBorder="1"/>
    <xf numFmtId="168" fontId="8" fillId="2" borderId="0" xfId="1" applyNumberFormat="1" applyFont="1" applyFill="1" applyBorder="1"/>
    <xf numFmtId="0" fontId="11" fillId="2" borderId="0" xfId="3" applyFont="1" applyFill="1"/>
    <xf numFmtId="0" fontId="4" fillId="2" borderId="0" xfId="3" applyFont="1" applyFill="1"/>
    <xf numFmtId="0" fontId="8" fillId="2" borderId="2" xfId="0" applyFont="1" applyFill="1" applyBorder="1"/>
    <xf numFmtId="168" fontId="8" fillId="2" borderId="2" xfId="1" applyNumberFormat="1" applyFont="1" applyFill="1" applyBorder="1"/>
    <xf numFmtId="167" fontId="4" fillId="2" borderId="0" xfId="0" applyNumberFormat="1" applyFont="1" applyFill="1" applyProtection="1">
      <protection locked="0"/>
    </xf>
    <xf numFmtId="9" fontId="6" fillId="2" borderId="0" xfId="2" applyFont="1" applyFill="1"/>
    <xf numFmtId="3" fontId="6" fillId="4" borderId="2" xfId="0" applyNumberFormat="1" applyFont="1" applyFill="1" applyBorder="1"/>
    <xf numFmtId="0" fontId="3" fillId="2" borderId="0" xfId="0" applyFont="1" applyFill="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168" fontId="6" fillId="0" borderId="0" xfId="1" applyNumberFormat="1" applyFont="1"/>
    <xf numFmtId="168" fontId="8" fillId="0" borderId="0" xfId="1" applyNumberFormat="1" applyFont="1"/>
    <xf numFmtId="3" fontId="4" fillId="2" borderId="0" xfId="0" applyNumberFormat="1" applyFont="1" applyFill="1" applyAlignment="1">
      <alignment horizontal="center"/>
    </xf>
    <xf numFmtId="167" fontId="6" fillId="2" borderId="0" xfId="2" applyNumberFormat="1" applyFont="1" applyFill="1"/>
    <xf numFmtId="0" fontId="7" fillId="3" borderId="0" xfId="3" applyFont="1" applyFill="1"/>
    <xf numFmtId="0" fontId="7" fillId="3" borderId="0" xfId="3" applyFont="1" applyFill="1" applyAlignment="1">
      <alignment horizontal="right" wrapText="1"/>
    </xf>
    <xf numFmtId="0" fontId="4" fillId="0" borderId="0" xfId="3" applyFont="1"/>
    <xf numFmtId="167" fontId="4" fillId="0" borderId="0" xfId="6" applyNumberFormat="1" applyFont="1" applyBorder="1" applyAlignment="1" applyProtection="1">
      <alignment horizontal="right"/>
      <protection locked="0"/>
    </xf>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Alignment="1">
      <alignment horizontal="center"/>
    </xf>
    <xf numFmtId="0" fontId="8" fillId="2" borderId="0" xfId="0" applyFont="1" applyFill="1" applyAlignment="1">
      <alignment horizontal="left"/>
    </xf>
    <xf numFmtId="166" fontId="4" fillId="0" borderId="0" xfId="2" quotePrefix="1" applyNumberFormat="1" applyFont="1" applyFill="1" applyBorder="1" applyAlignment="1">
      <alignment horizontal="right"/>
    </xf>
    <xf numFmtId="9" fontId="4" fillId="4" borderId="0" xfId="2" quotePrefix="1" applyFont="1" applyFill="1" applyBorder="1" applyAlignment="1">
      <alignment horizontal="right"/>
    </xf>
    <xf numFmtId="9" fontId="4" fillId="2" borderId="0" xfId="2" quotePrefix="1" applyFont="1" applyFill="1" applyBorder="1" applyAlignment="1">
      <alignment horizontal="right"/>
    </xf>
    <xf numFmtId="0" fontId="4" fillId="0" borderId="0" xfId="0" applyFont="1" applyAlignment="1">
      <alignment wrapText="1"/>
    </xf>
    <xf numFmtId="0" fontId="6" fillId="3" borderId="0" xfId="0" applyFont="1" applyFill="1"/>
    <xf numFmtId="168" fontId="6" fillId="3" borderId="0" xfId="1" applyNumberFormat="1" applyFont="1" applyFill="1"/>
    <xf numFmtId="168" fontId="6" fillId="3" borderId="0" xfId="1" applyNumberFormat="1" applyFont="1" applyFill="1" applyBorder="1"/>
    <xf numFmtId="168" fontId="8" fillId="3" borderId="0" xfId="1" applyNumberFormat="1" applyFont="1" applyFill="1" applyBorder="1"/>
    <xf numFmtId="0" fontId="4" fillId="3" borderId="0" xfId="3" applyFont="1" applyFill="1"/>
    <xf numFmtId="168" fontId="6" fillId="3" borderId="0" xfId="0" applyNumberFormat="1" applyFont="1" applyFill="1"/>
    <xf numFmtId="168" fontId="8" fillId="3" borderId="0" xfId="0" applyNumberFormat="1" applyFont="1" applyFill="1"/>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9" fillId="2" borderId="0" xfId="0" applyFont="1" applyFill="1" applyAlignment="1">
      <alignment horizontal="center"/>
    </xf>
    <xf numFmtId="0" fontId="9" fillId="2" borderId="0" xfId="0" applyFont="1" applyFill="1" applyAlignment="1">
      <alignment horizontal="right"/>
    </xf>
    <xf numFmtId="168" fontId="8" fillId="2" borderId="0" xfId="0" applyNumberFormat="1" applyFont="1" applyFill="1"/>
    <xf numFmtId="0" fontId="3" fillId="2" borderId="0" xfId="3" applyFont="1" applyFill="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9" fillId="2" borderId="0" xfId="0" applyFont="1" applyFill="1"/>
    <xf numFmtId="0" fontId="9" fillId="3" borderId="0" xfId="0" applyFont="1" applyFill="1" applyAlignment="1">
      <alignment wrapText="1"/>
    </xf>
    <xf numFmtId="168" fontId="6" fillId="2" borderId="0" xfId="1" applyNumberFormat="1" applyFont="1" applyFill="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0" fontId="6" fillId="2" borderId="0" xfId="0" applyNumberFormat="1" applyFont="1" applyFill="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3" fontId="6" fillId="0" borderId="0" xfId="0" applyNumberFormat="1" applyFont="1" applyAlignment="1">
      <alignment wrapText="1"/>
    </xf>
    <xf numFmtId="1" fontId="6" fillId="3" borderId="0" xfId="0" applyNumberFormat="1" applyFont="1" applyFill="1"/>
    <xf numFmtId="10" fontId="6" fillId="3" borderId="0" xfId="0" applyNumberFormat="1" applyFont="1" applyFill="1"/>
    <xf numFmtId="167" fontId="4" fillId="3" borderId="0" xfId="5" applyNumberFormat="1" applyFont="1" applyFill="1" applyProtection="1">
      <protection locked="0"/>
    </xf>
    <xf numFmtId="167" fontId="6" fillId="3" borderId="0" xfId="0" applyNumberFormat="1" applyFont="1" applyFill="1"/>
    <xf numFmtId="3" fontId="6" fillId="3" borderId="0" xfId="0" applyNumberFormat="1" applyFont="1" applyFill="1"/>
    <xf numFmtId="1" fontId="8" fillId="3" borderId="0" xfId="0" applyNumberFormat="1" applyFont="1" applyFill="1"/>
    <xf numFmtId="9" fontId="6" fillId="3" borderId="0" xfId="2" applyFont="1" applyFill="1" applyBorder="1"/>
    <xf numFmtId="9" fontId="6" fillId="3" borderId="0" xfId="0" applyNumberFormat="1" applyFont="1" applyFill="1"/>
    <xf numFmtId="9" fontId="8" fillId="3" borderId="0" xfId="2" applyFont="1" applyFill="1" applyBorder="1"/>
    <xf numFmtId="9" fontId="8" fillId="3" borderId="0" xfId="0" applyNumberFormat="1" applyFont="1" applyFill="1"/>
    <xf numFmtId="1" fontId="8" fillId="2" borderId="0" xfId="0" applyNumberFormat="1" applyFont="1" applyFill="1"/>
    <xf numFmtId="9" fontId="6" fillId="2" borderId="0" xfId="2" applyFont="1" applyFill="1" applyBorder="1"/>
    <xf numFmtId="9" fontId="8" fillId="2" borderId="0" xfId="2" applyFont="1" applyFill="1" applyBorder="1"/>
    <xf numFmtId="1" fontId="4" fillId="2" borderId="0" xfId="0" applyNumberFormat="1" applyFont="1" applyFill="1"/>
    <xf numFmtId="1" fontId="3" fillId="2" borderId="0" xfId="0" applyNumberFormat="1" applyFont="1" applyFill="1"/>
    <xf numFmtId="0" fontId="5" fillId="2" borderId="0" xfId="0" applyFont="1" applyFill="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Font="1" applyFill="1"/>
    <xf numFmtId="9" fontId="8" fillId="2" borderId="0" xfId="2" applyFont="1" applyFill="1" applyAlignment="1">
      <alignment horizontal="right"/>
    </xf>
    <xf numFmtId="0" fontId="8" fillId="2" borderId="0" xfId="0" applyFont="1" applyFill="1" applyAlignment="1">
      <alignment horizontal="right"/>
    </xf>
    <xf numFmtId="3" fontId="6" fillId="2" borderId="0" xfId="0" applyNumberFormat="1" applyFont="1" applyFill="1" applyAlignment="1">
      <alignment horizontal="right"/>
    </xf>
    <xf numFmtId="167" fontId="8" fillId="2" borderId="0" xfId="0" applyNumberFormat="1" applyFont="1" applyFill="1"/>
    <xf numFmtId="170" fontId="6" fillId="2" borderId="0" xfId="0" applyNumberFormat="1" applyFont="1" applyFill="1"/>
    <xf numFmtId="166" fontId="6" fillId="2" borderId="0" xfId="0" applyNumberFormat="1" applyFont="1" applyFill="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Alignment="1">
      <alignment horizontal="right"/>
    </xf>
    <xf numFmtId="3" fontId="4" fillId="2" borderId="0" xfId="0" applyNumberFormat="1" applyFont="1" applyFill="1" applyAlignment="1">
      <alignment horizontal="right"/>
    </xf>
    <xf numFmtId="0" fontId="9" fillId="3" borderId="0" xfId="0" applyFont="1" applyFill="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9" fontId="4" fillId="2" borderId="0" xfId="6" applyFont="1" applyFill="1"/>
    <xf numFmtId="3" fontId="4" fillId="2" borderId="0" xfId="0" applyNumberFormat="1" applyFont="1" applyFill="1"/>
    <xf numFmtId="166" fontId="4" fillId="2" borderId="0" xfId="0" applyNumberFormat="1" applyFont="1" applyFill="1"/>
    <xf numFmtId="3" fontId="4" fillId="2" borderId="0" xfId="12" applyNumberFormat="1" applyFont="1" applyFill="1"/>
    <xf numFmtId="166" fontId="4" fillId="4" borderId="0" xfId="0" applyNumberFormat="1" applyFont="1" applyFill="1"/>
    <xf numFmtId="9" fontId="4" fillId="2" borderId="0" xfId="0" applyNumberFormat="1" applyFont="1" applyFill="1"/>
    <xf numFmtId="3" fontId="4" fillId="2" borderId="0" xfId="12" applyNumberFormat="1" applyFont="1" applyFill="1" applyAlignment="1">
      <alignment horizontal="left"/>
    </xf>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xf numFmtId="3" fontId="4" fillId="2" borderId="0" xfId="9" applyNumberFormat="1" applyFont="1" applyFill="1"/>
    <xf numFmtId="3" fontId="3" fillId="2" borderId="0" xfId="9" applyNumberFormat="1" applyFont="1" applyFill="1" applyAlignment="1">
      <alignment horizontal="left"/>
    </xf>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167" fontId="0" fillId="2" borderId="0" xfId="2" applyNumberFormat="1" applyFont="1" applyFill="1"/>
    <xf numFmtId="0" fontId="4" fillId="2" borderId="0" xfId="0" applyFont="1" applyFill="1" applyAlignment="1">
      <alignment horizontal="center"/>
    </xf>
    <xf numFmtId="0" fontId="12" fillId="3" borderId="5" xfId="0" applyFont="1" applyFill="1" applyBorder="1"/>
    <xf numFmtId="0" fontId="12" fillId="3" borderId="5" xfId="0" applyFont="1" applyFill="1" applyBorder="1" applyAlignment="1">
      <alignment horizontal="right"/>
    </xf>
    <xf numFmtId="0" fontId="7" fillId="3" borderId="5" xfId="0" applyFont="1" applyFill="1" applyBorder="1" applyAlignment="1">
      <alignment horizontal="right"/>
    </xf>
    <xf numFmtId="9" fontId="4" fillId="0" borderId="0" xfId="6" applyFont="1"/>
    <xf numFmtId="3" fontId="6" fillId="0" borderId="0" xfId="0" applyNumberFormat="1" applyFont="1"/>
    <xf numFmtId="3" fontId="6" fillId="0" borderId="2" xfId="0" applyNumberFormat="1" applyFont="1" applyBorder="1"/>
    <xf numFmtId="168" fontId="4" fillId="2" borderId="0" xfId="1" applyNumberFormat="1" applyFont="1" applyFill="1" applyBorder="1"/>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0" fontId="0" fillId="75" borderId="0" xfId="0" applyFill="1"/>
    <xf numFmtId="0" fontId="76" fillId="2" borderId="2" xfId="0" applyFont="1" applyFill="1" applyBorder="1" applyAlignment="1">
      <alignment horizontal="left" indent="1"/>
    </xf>
    <xf numFmtId="0" fontId="4" fillId="0" borderId="0" xfId="5" applyFont="1"/>
    <xf numFmtId="171" fontId="4" fillId="0" borderId="0" xfId="5" applyNumberFormat="1" applyFont="1"/>
    <xf numFmtId="0" fontId="77" fillId="2" borderId="0" xfId="0" applyFont="1" applyFill="1"/>
    <xf numFmtId="167" fontId="4" fillId="0" borderId="0" xfId="11" applyNumberFormat="1" applyFont="1" applyAlignment="1">
      <alignment horizontal="right"/>
    </xf>
    <xf numFmtId="172" fontId="4" fillId="0" borderId="0" xfId="5" applyNumberFormat="1" applyFont="1" applyAlignment="1">
      <alignment horizontal="right"/>
    </xf>
    <xf numFmtId="172" fontId="4" fillId="0" borderId="0" xfId="1" applyNumberFormat="1" applyFont="1" applyBorder="1" applyAlignment="1">
      <alignment horizontal="right"/>
    </xf>
    <xf numFmtId="171" fontId="4" fillId="0" borderId="0" xfId="11" applyNumberFormat="1" applyFont="1" applyAlignment="1">
      <alignment horizontal="right"/>
    </xf>
    <xf numFmtId="167" fontId="4" fillId="0" borderId="0" xfId="6" applyNumberFormat="1" applyFont="1" applyFill="1" applyBorder="1" applyAlignment="1">
      <alignment horizontal="right"/>
    </xf>
    <xf numFmtId="0" fontId="4" fillId="2" borderId="0" xfId="0" applyFont="1" applyFill="1" applyAlignment="1">
      <alignment horizontal="left" wrapText="1"/>
    </xf>
    <xf numFmtId="168" fontId="4" fillId="0" borderId="0" xfId="1" applyNumberFormat="1" applyFont="1" applyFill="1" applyBorder="1" applyAlignment="1" applyProtection="1">
      <alignment horizontal="right"/>
      <protection locked="0"/>
    </xf>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81" fillId="2" borderId="0" xfId="0" quotePrefix="1" applyFont="1" applyFill="1"/>
    <xf numFmtId="0" fontId="21" fillId="0" borderId="0" xfId="0" applyFont="1" applyAlignment="1">
      <alignment horizontal="left"/>
    </xf>
    <xf numFmtId="0" fontId="0" fillId="3" borderId="0" xfId="0" applyFill="1" applyAlignment="1">
      <alignment horizontal="right"/>
    </xf>
    <xf numFmtId="0" fontId="6" fillId="2" borderId="0" xfId="0" applyFont="1" applyFill="1" applyAlignment="1">
      <alignment horizontal="right"/>
    </xf>
    <xf numFmtId="167" fontId="6" fillId="2" borderId="0" xfId="0" applyNumberFormat="1"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Alignment="1">
      <alignment horizontal="right"/>
    </xf>
    <xf numFmtId="9" fontId="4" fillId="0" borderId="0" xfId="6" applyFont="1" applyAlignment="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Alignment="1">
      <alignment horizontal="right"/>
    </xf>
    <xf numFmtId="0" fontId="0" fillId="75" borderId="0" xfId="0" applyFill="1" applyAlignment="1">
      <alignment horizontal="right"/>
    </xf>
    <xf numFmtId="167" fontId="4" fillId="4" borderId="0" xfId="5" applyNumberFormat="1" applyFont="1" applyFill="1"/>
    <xf numFmtId="167" fontId="4" fillId="2" borderId="0" xfId="5" applyNumberFormat="1" applyFont="1" applyFill="1"/>
    <xf numFmtId="0" fontId="16" fillId="2" borderId="0" xfId="0" applyFont="1" applyFill="1" applyAlignment="1">
      <alignment vertical="center"/>
    </xf>
    <xf numFmtId="0" fontId="7" fillId="3" borderId="5" xfId="0" applyFont="1" applyFill="1" applyBorder="1" applyAlignment="1">
      <alignment wrapText="1"/>
    </xf>
    <xf numFmtId="1" fontId="1" fillId="2" borderId="0" xfId="8" applyNumberFormat="1" applyFill="1" applyAlignment="1">
      <alignment horizontal="right" wrapText="1"/>
    </xf>
    <xf numFmtId="10" fontId="1" fillId="2" borderId="0" xfId="2" applyNumberFormat="1" applyFont="1" applyFill="1" applyAlignment="1">
      <alignment horizontal="right" wrapText="1"/>
    </xf>
    <xf numFmtId="0" fontId="7" fillId="3" borderId="0" xfId="9" applyFont="1" applyFill="1"/>
    <xf numFmtId="0" fontId="7" fillId="3" borderId="0" xfId="9" applyFont="1" applyFill="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xf numFmtId="0" fontId="16" fillId="2" borderId="0" xfId="0" applyFont="1" applyFill="1"/>
    <xf numFmtId="0" fontId="7" fillId="3" borderId="0" xfId="0" applyFont="1" applyFill="1"/>
    <xf numFmtId="0" fontId="15" fillId="2" borderId="0" xfId="9" applyFont="1" applyFill="1"/>
    <xf numFmtId="166" fontId="3" fillId="2" borderId="0" xfId="9" applyNumberFormat="1" applyFont="1" applyFill="1"/>
    <xf numFmtId="0" fontId="87"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Alignment="1">
      <alignment horizontal="left"/>
    </xf>
    <xf numFmtId="166" fontId="4" fillId="4" borderId="3" xfId="9" applyNumberFormat="1" applyFont="1" applyFill="1" applyBorder="1"/>
    <xf numFmtId="10" fontId="0" fillId="2" borderId="0" xfId="0" applyNumberFormat="1" applyFill="1"/>
    <xf numFmtId="3" fontId="4" fillId="2" borderId="0" xfId="9" applyNumberFormat="1" applyFont="1" applyFill="1" applyAlignment="1">
      <alignment wrapText="1"/>
    </xf>
    <xf numFmtId="0" fontId="3" fillId="0" borderId="0" xfId="0" applyFont="1" applyAlignment="1">
      <alignment horizontal="right"/>
    </xf>
    <xf numFmtId="0" fontId="15" fillId="0" borderId="0" xfId="0" applyFont="1"/>
    <xf numFmtId="0" fontId="78" fillId="2" borderId="44" xfId="0" applyFont="1" applyFill="1" applyBorder="1"/>
    <xf numFmtId="0" fontId="88" fillId="2" borderId="44" xfId="0" applyFont="1" applyFill="1" applyBorder="1"/>
    <xf numFmtId="0" fontId="89" fillId="2" borderId="44" xfId="0" applyFont="1" applyFill="1" applyBorder="1"/>
    <xf numFmtId="0" fontId="90" fillId="2" borderId="44" xfId="0" applyFont="1" applyFill="1" applyBorder="1"/>
    <xf numFmtId="0" fontId="91" fillId="2" borderId="0" xfId="0" applyFont="1" applyFill="1"/>
    <xf numFmtId="166" fontId="86"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0" fillId="2" borderId="44" xfId="0" applyFill="1" applyBorder="1"/>
    <xf numFmtId="0" fontId="90" fillId="2" borderId="0" xfId="0" applyFont="1" applyFill="1"/>
    <xf numFmtId="166" fontId="4" fillId="0" borderId="0" xfId="9" applyNumberFormat="1" applyFont="1"/>
    <xf numFmtId="3" fontId="4" fillId="0" borderId="0" xfId="9" applyNumberFormat="1" applyFont="1" applyAlignment="1">
      <alignment horizontal="right"/>
    </xf>
    <xf numFmtId="0" fontId="92" fillId="2" borderId="0" xfId="0" applyFont="1" applyFill="1"/>
    <xf numFmtId="0" fontId="9" fillId="0" borderId="0" xfId="0" applyFont="1" applyAlignment="1">
      <alignment horizontal="right"/>
    </xf>
    <xf numFmtId="179" fontId="6" fillId="2" borderId="0" xfId="0" applyNumberFormat="1" applyFont="1" applyFill="1"/>
    <xf numFmtId="0" fontId="88" fillId="2" borderId="0" xfId="0" applyFont="1" applyFill="1"/>
    <xf numFmtId="9" fontId="78" fillId="2" borderId="0" xfId="2" applyFont="1" applyFill="1"/>
    <xf numFmtId="0" fontId="15" fillId="5" borderId="0" xfId="9" applyFont="1" applyFill="1" applyAlignment="1">
      <alignment horizontal="left"/>
    </xf>
    <xf numFmtId="0" fontId="76" fillId="0" borderId="0" xfId="0" applyFont="1"/>
    <xf numFmtId="0" fontId="15" fillId="2" borderId="0" xfId="0" applyFont="1" applyFill="1"/>
    <xf numFmtId="0" fontId="15" fillId="5" borderId="0" xfId="0" applyFont="1" applyFill="1"/>
    <xf numFmtId="0" fontId="89" fillId="2" borderId="0" xfId="0" applyFont="1" applyFill="1"/>
    <xf numFmtId="3" fontId="9" fillId="3" borderId="5" xfId="9" applyNumberFormat="1" applyFont="1" applyFill="1" applyBorder="1"/>
    <xf numFmtId="180" fontId="9" fillId="3" borderId="5" xfId="4417" quotePrefix="1" applyNumberFormat="1" applyFont="1" applyFill="1" applyBorder="1" applyAlignment="1">
      <alignment horizontal="right"/>
    </xf>
    <xf numFmtId="3" fontId="4" fillId="0" borderId="0" xfId="9" applyNumberFormat="1" applyFont="1"/>
    <xf numFmtId="3" fontId="4" fillId="0" borderId="0" xfId="9" applyNumberFormat="1" applyFont="1" applyAlignment="1">
      <alignment wrapText="1"/>
    </xf>
    <xf numFmtId="0" fontId="76" fillId="2" borderId="0" xfId="0" applyFont="1" applyFill="1"/>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0" fontId="27" fillId="0" borderId="0" xfId="0" applyFont="1"/>
    <xf numFmtId="0" fontId="27" fillId="2" borderId="0" xfId="0" applyFont="1" applyFill="1" applyAlignment="1">
      <alignment horizontal="center" vertical="center"/>
    </xf>
    <xf numFmtId="0" fontId="98" fillId="2" borderId="0" xfId="0" applyFont="1" applyFill="1"/>
    <xf numFmtId="0" fontId="99" fillId="2" borderId="0" xfId="0" applyFont="1" applyFill="1" applyAlignment="1">
      <alignment horizontal="right"/>
    </xf>
    <xf numFmtId="0" fontId="99" fillId="2" borderId="0" xfId="0" applyFont="1" applyFill="1" applyAlignment="1">
      <alignment horizontal="left"/>
    </xf>
    <xf numFmtId="0" fontId="100" fillId="2" borderId="0" xfId="0" applyFont="1" applyFill="1"/>
    <xf numFmtId="0" fontId="101" fillId="2" borderId="0" xfId="0" applyFont="1" applyFill="1"/>
    <xf numFmtId="0" fontId="102" fillId="2" borderId="0" xfId="10" applyFont="1" applyFill="1"/>
    <xf numFmtId="0" fontId="103" fillId="2" borderId="0" xfId="0" applyFont="1" applyFill="1"/>
    <xf numFmtId="0" fontId="17" fillId="2" borderId="0" xfId="0" applyFont="1" applyFill="1"/>
    <xf numFmtId="166" fontId="105" fillId="2" borderId="0" xfId="2" quotePrefix="1" applyNumberFormat="1" applyFont="1" applyFill="1" applyBorder="1" applyAlignment="1">
      <alignment horizontal="right" vertical="center"/>
    </xf>
    <xf numFmtId="0" fontId="106" fillId="2" borderId="0" xfId="0" applyFont="1" applyFill="1"/>
    <xf numFmtId="0" fontId="107" fillId="2" borderId="0" xfId="10" applyFont="1" applyFill="1" applyBorder="1"/>
    <xf numFmtId="0" fontId="108" fillId="2" borderId="0" xfId="10" applyFont="1" applyFill="1"/>
    <xf numFmtId="0" fontId="109" fillId="2" borderId="0" xfId="0" applyFont="1" applyFill="1"/>
    <xf numFmtId="0" fontId="106" fillId="2" borderId="0" xfId="0" applyFont="1" applyFill="1" applyAlignment="1">
      <alignment horizontal="center"/>
    </xf>
    <xf numFmtId="0" fontId="106"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lignment horizontal="right" wrapText="1"/>
    </xf>
    <xf numFmtId="0" fontId="4" fillId="0" borderId="0" xfId="5" applyFont="1" applyAlignment="1">
      <alignment horizontal="left" vertical="center"/>
    </xf>
    <xf numFmtId="181" fontId="6" fillId="4" borderId="0" xfId="1" applyNumberFormat="1" applyFont="1" applyFill="1"/>
    <xf numFmtId="166" fontId="4" fillId="4" borderId="2"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Alignment="1">
      <alignment horizontal="left"/>
    </xf>
    <xf numFmtId="168" fontId="8" fillId="4" borderId="1" xfId="1" applyNumberFormat="1" applyFont="1" applyFill="1" applyBorder="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Alignment="1">
      <alignment horizontal="right"/>
    </xf>
    <xf numFmtId="1" fontId="6" fillId="2" borderId="3" xfId="0" applyNumberFormat="1" applyFont="1" applyFill="1" applyBorder="1"/>
    <xf numFmtId="0" fontId="110" fillId="0" borderId="0" xfId="0" applyFont="1" applyAlignment="1">
      <alignment vertical="top"/>
    </xf>
    <xf numFmtId="0" fontId="113" fillId="2" borderId="0" xfId="0" applyFont="1" applyFill="1"/>
    <xf numFmtId="0" fontId="97" fillId="0" borderId="0" xfId="0" applyFont="1"/>
    <xf numFmtId="168" fontId="97" fillId="0" borderId="0" xfId="1" applyNumberFormat="1" applyFont="1"/>
    <xf numFmtId="168" fontId="97" fillId="0" borderId="0" xfId="0" applyNumberFormat="1" applyFont="1"/>
    <xf numFmtId="168" fontId="97" fillId="0" borderId="0" xfId="1" applyNumberFormat="1" applyFont="1" applyAlignment="1">
      <alignment horizontal="right"/>
    </xf>
    <xf numFmtId="0" fontId="113" fillId="2" borderId="0" xfId="9" applyFont="1" applyFill="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97" fillId="0" borderId="0" xfId="5" applyFont="1" applyAlignment="1">
      <alignment horizontal="left" wrapText="1"/>
    </xf>
    <xf numFmtId="0" fontId="16" fillId="3" borderId="0" xfId="0" applyFont="1" applyFill="1"/>
    <xf numFmtId="0" fontId="16" fillId="2" borderId="0" xfId="0" applyFont="1" applyFill="1" applyAlignment="1">
      <alignment horizontal="right"/>
    </xf>
    <xf numFmtId="0" fontId="12" fillId="3" borderId="0" xfId="0" applyFont="1" applyFill="1" applyAlignment="1">
      <alignment horizontal="center"/>
    </xf>
    <xf numFmtId="0" fontId="111" fillId="0" borderId="0" xfId="0" applyFont="1" applyAlignment="1">
      <alignment horizontal="left"/>
    </xf>
    <xf numFmtId="0" fontId="112" fillId="2" borderId="0" xfId="0" applyFont="1" applyFill="1" applyAlignment="1">
      <alignment horizontal="left"/>
    </xf>
    <xf numFmtId="0" fontId="115" fillId="2" borderId="0" xfId="0" quotePrefix="1" applyFont="1" applyFill="1"/>
    <xf numFmtId="0" fontId="97" fillId="2" borderId="0" xfId="0" applyFont="1" applyFill="1"/>
    <xf numFmtId="0" fontId="97" fillId="0" borderId="0" xfId="0" applyFont="1" applyAlignment="1">
      <alignment horizontal="left" wrapText="1"/>
    </xf>
    <xf numFmtId="0" fontId="15" fillId="0" borderId="10" xfId="0" applyFont="1" applyBorder="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Font="1" applyFill="1" applyBorder="1"/>
    <xf numFmtId="165" fontId="8" fillId="4" borderId="14" xfId="1" applyFont="1" applyFill="1" applyBorder="1"/>
    <xf numFmtId="165" fontId="8" fillId="2" borderId="14" xfId="1" applyFont="1" applyFill="1" applyBorder="1" applyAlignment="1">
      <alignment horizontal="right"/>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xf numFmtId="10" fontId="6" fillId="2" borderId="0" xfId="0" applyNumberFormat="1" applyFont="1" applyFill="1" applyAlignment="1">
      <alignment horizontal="right"/>
    </xf>
    <xf numFmtId="0" fontId="6" fillId="2" borderId="10" xfId="0" quotePrefix="1" applyFont="1" applyFill="1" applyBorder="1"/>
    <xf numFmtId="167" fontId="4" fillId="4" borderId="10" xfId="5" applyNumberFormat="1" applyFont="1" applyFill="1" applyBorder="1"/>
    <xf numFmtId="167" fontId="6" fillId="2" borderId="10" xfId="0" applyNumberFormat="1" applyFont="1" applyFill="1" applyBorder="1"/>
    <xf numFmtId="167" fontId="6" fillId="2" borderId="10" xfId="0" applyNumberFormat="1" applyFont="1" applyFill="1" applyBorder="1" applyAlignment="1">
      <alignment horizontal="right"/>
    </xf>
    <xf numFmtId="167" fontId="4" fillId="2" borderId="10" xfId="5" applyNumberFormat="1" applyFont="1" applyFill="1" applyBorder="1"/>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0" fontId="8" fillId="0" borderId="14" xfId="0" applyFont="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xf numFmtId="168" fontId="8" fillId="2" borderId="0" xfId="0" applyNumberFormat="1" applyFont="1" applyFill="1" applyAlignment="1">
      <alignment horizontal="right"/>
    </xf>
    <xf numFmtId="0" fontId="6" fillId="0" borderId="14" xfId="0" applyFont="1" applyBorder="1"/>
    <xf numFmtId="168" fontId="6" fillId="4" borderId="14" xfId="1" applyNumberFormat="1" applyFont="1" applyFill="1" applyBorder="1"/>
    <xf numFmtId="0" fontId="3" fillId="2" borderId="14" xfId="0"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Border="1"/>
    <xf numFmtId="166" fontId="3" fillId="0" borderId="14" xfId="9" applyNumberFormat="1" applyFont="1" applyBorder="1" applyAlignment="1">
      <alignment horizontal="right"/>
    </xf>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17" fillId="2" borderId="0" xfId="9" applyFont="1" applyFill="1"/>
    <xf numFmtId="168" fontId="117" fillId="4" borderId="0" xfId="9" applyNumberFormat="1" applyFont="1" applyFill="1"/>
    <xf numFmtId="168" fontId="117" fillId="2" borderId="0" xfId="9" applyNumberFormat="1" applyFont="1" applyFill="1"/>
    <xf numFmtId="168" fontId="117" fillId="2" borderId="0" xfId="9" applyNumberFormat="1" applyFont="1" applyFill="1" applyAlignment="1">
      <alignment horizontal="right"/>
    </xf>
    <xf numFmtId="166" fontId="4" fillId="4" borderId="14" xfId="9" applyNumberFormat="1" applyFont="1" applyFill="1" applyBorder="1"/>
    <xf numFmtId="166" fontId="117" fillId="4" borderId="0" xfId="9" applyNumberFormat="1" applyFont="1" applyFill="1"/>
    <xf numFmtId="3" fontId="117" fillId="2" borderId="0" xfId="9" applyNumberFormat="1" applyFont="1" applyFill="1" applyAlignment="1">
      <alignment horizontal="right"/>
    </xf>
    <xf numFmtId="166" fontId="117" fillId="2" borderId="0" xfId="9" applyNumberFormat="1" applyFont="1" applyFill="1" applyAlignment="1">
      <alignment horizontal="right"/>
    </xf>
    <xf numFmtId="3" fontId="76" fillId="4" borderId="0" xfId="0" applyNumberFormat="1" applyFont="1" applyFill="1"/>
    <xf numFmtId="3" fontId="76" fillId="2" borderId="0" xfId="0" applyNumberFormat="1" applyFont="1" applyFill="1"/>
    <xf numFmtId="166" fontId="117" fillId="0" borderId="0" xfId="9" applyNumberFormat="1" applyFont="1"/>
    <xf numFmtId="3" fontId="117" fillId="0" borderId="0" xfId="9" applyNumberFormat="1" applyFont="1" applyAlignment="1">
      <alignment horizontal="right"/>
    </xf>
    <xf numFmtId="0" fontId="117" fillId="2" borderId="2" xfId="9" applyFont="1" applyFill="1" applyBorder="1"/>
    <xf numFmtId="3" fontId="117" fillId="0" borderId="2" xfId="9" applyNumberFormat="1" applyFont="1" applyBorder="1" applyAlignment="1">
      <alignment horizontal="right"/>
    </xf>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Border="1" applyAlignment="1">
      <alignment horizontal="left"/>
    </xf>
    <xf numFmtId="168" fontId="97" fillId="4" borderId="0" xfId="0" applyNumberFormat="1" applyFont="1" applyFill="1"/>
    <xf numFmtId="168" fontId="97" fillId="2" borderId="0" xfId="0" applyNumberFormat="1" applyFont="1" applyFill="1"/>
    <xf numFmtId="170" fontId="97" fillId="2" borderId="0" xfId="0" applyNumberFormat="1" applyFont="1" applyFill="1"/>
    <xf numFmtId="168" fontId="97" fillId="2" borderId="0" xfId="0" applyNumberFormat="1" applyFont="1" applyFill="1" applyAlignment="1">
      <alignment horizontal="right"/>
    </xf>
    <xf numFmtId="1" fontId="97" fillId="2" borderId="0" xfId="0" applyNumberFormat="1" applyFont="1" applyFill="1"/>
    <xf numFmtId="0" fontId="97" fillId="2" borderId="10" xfId="0" applyFont="1" applyFill="1" applyBorder="1"/>
    <xf numFmtId="0" fontId="113" fillId="2" borderId="0" xfId="0" applyFont="1" applyFill="1" applyAlignment="1">
      <alignment vertical="top"/>
    </xf>
    <xf numFmtId="0" fontId="75" fillId="2" borderId="0" xfId="0" applyFont="1" applyFill="1" applyAlignment="1">
      <alignment vertical="top"/>
    </xf>
    <xf numFmtId="0" fontId="113" fillId="2" borderId="0" xfId="0" applyFont="1" applyFill="1" applyAlignment="1">
      <alignment vertical="center"/>
    </xf>
    <xf numFmtId="183" fontId="7" fillId="3" borderId="0" xfId="9" applyNumberFormat="1" applyFont="1" applyFill="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6" fillId="2" borderId="0" xfId="0" applyFont="1" applyFill="1" applyAlignment="1">
      <alignment horizontal="left"/>
    </xf>
    <xf numFmtId="185" fontId="7" fillId="3" borderId="0" xfId="9" applyNumberFormat="1" applyFont="1" applyFill="1" applyAlignment="1">
      <alignment horizontal="right"/>
    </xf>
    <xf numFmtId="3" fontId="3" fillId="0" borderId="51" xfId="9" applyNumberFormat="1" applyFont="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Alignment="1">
      <alignment horizontal="right"/>
    </xf>
    <xf numFmtId="170" fontId="97" fillId="2" borderId="0" xfId="0" applyNumberFormat="1" applyFont="1" applyFill="1" applyAlignment="1">
      <alignment horizontal="right"/>
    </xf>
    <xf numFmtId="1" fontId="97" fillId="2" borderId="0" xfId="0" applyNumberFormat="1" applyFont="1" applyFill="1" applyAlignment="1">
      <alignment horizontal="right"/>
    </xf>
    <xf numFmtId="1" fontId="97" fillId="2" borderId="10" xfId="0" applyNumberFormat="1" applyFont="1" applyFill="1" applyBorder="1" applyAlignment="1">
      <alignment horizontal="right"/>
    </xf>
    <xf numFmtId="0" fontId="95" fillId="0" borderId="0" xfId="0" applyFont="1" applyAlignment="1">
      <alignment horizontal="right"/>
    </xf>
    <xf numFmtId="0" fontId="21" fillId="0" borderId="0" xfId="0" applyFont="1" applyAlignment="1">
      <alignment horizontal="right"/>
    </xf>
    <xf numFmtId="0" fontId="15" fillId="0" borderId="0" xfId="0" applyFont="1" applyAlignment="1">
      <alignment horizontal="right"/>
    </xf>
    <xf numFmtId="0" fontId="4" fillId="0" borderId="0" xfId="3" applyFont="1" applyAlignment="1">
      <alignment horizontal="right"/>
    </xf>
    <xf numFmtId="168" fontId="97" fillId="0" borderId="0" xfId="0" applyNumberFormat="1" applyFont="1" applyAlignment="1">
      <alignment horizontal="right"/>
    </xf>
    <xf numFmtId="3" fontId="6" fillId="2" borderId="0" xfId="1" applyNumberFormat="1"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0" fillId="3" borderId="0" xfId="0" applyFill="1" applyAlignment="1">
      <alignment horizontal="left"/>
    </xf>
    <xf numFmtId="0" fontId="4" fillId="0" borderId="51" xfId="0" applyFont="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166" fontId="4" fillId="4" borderId="0" xfId="0" applyNumberFormat="1" applyFont="1" applyFill="1" applyAlignment="1">
      <alignment horizontal="right"/>
    </xf>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15" fillId="0" borderId="0" xfId="0" applyFont="1"/>
    <xf numFmtId="0" fontId="96" fillId="0" borderId="0" xfId="0" applyFo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1" fontId="7" fillId="3" borderId="0" xfId="9" applyNumberFormat="1" applyFont="1" applyFill="1" applyAlignment="1">
      <alignment horizontal="right"/>
    </xf>
    <xf numFmtId="0" fontId="7" fillId="3" borderId="0" xfId="5" applyFont="1" applyFill="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Border="1" applyAlignment="1">
      <alignment horizontal="right" indent="1"/>
    </xf>
    <xf numFmtId="0" fontId="63" fillId="0" borderId="0" xfId="0" applyFont="1" applyAlignment="1">
      <alignment vertical="center"/>
    </xf>
    <xf numFmtId="0" fontId="120" fillId="0" borderId="0" xfId="0" applyFont="1" applyAlignment="1">
      <alignment vertical="top"/>
    </xf>
    <xf numFmtId="9" fontId="0" fillId="3" borderId="0" xfId="2" applyFont="1" applyFill="1"/>
    <xf numFmtId="166" fontId="117" fillId="2" borderId="0" xfId="9" applyNumberFormat="1" applyFont="1" applyFill="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0" fontId="6" fillId="0" borderId="0" xfId="0" applyNumberFormat="1" applyFont="1" applyAlignment="1">
      <alignment horizontal="right"/>
    </xf>
    <xf numFmtId="168" fontId="6" fillId="0" borderId="14" xfId="0" applyNumberFormat="1" applyFont="1" applyBorder="1"/>
    <xf numFmtId="168" fontId="6" fillId="0" borderId="14" xfId="0" applyNumberFormat="1" applyFont="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Border="1"/>
    <xf numFmtId="168" fontId="8" fillId="0" borderId="14" xfId="0" applyNumberFormat="1" applyFont="1" applyBorder="1" applyAlignment="1">
      <alignment horizontal="right"/>
    </xf>
    <xf numFmtId="166" fontId="8" fillId="0" borderId="14" xfId="0" applyNumberFormat="1" applyFont="1" applyBorder="1"/>
    <xf numFmtId="1" fontId="8" fillId="0" borderId="14" xfId="0" applyNumberFormat="1" applyFont="1" applyBorder="1"/>
    <xf numFmtId="166" fontId="8" fillId="0" borderId="14" xfId="0" applyNumberFormat="1" applyFont="1" applyBorder="1" applyAlignment="1">
      <alignment horizontal="right"/>
    </xf>
    <xf numFmtId="170" fontId="8" fillId="0" borderId="14" xfId="0" applyNumberFormat="1" applyFont="1" applyBorder="1"/>
    <xf numFmtId="170" fontId="97" fillId="0" borderId="0" xfId="0" applyNumberFormat="1" applyFont="1"/>
    <xf numFmtId="1" fontId="97" fillId="0" borderId="0" xfId="0" applyNumberFormat="1" applyFont="1"/>
    <xf numFmtId="168" fontId="97" fillId="0" borderId="10" xfId="0" applyNumberFormat="1" applyFont="1" applyBorder="1"/>
    <xf numFmtId="1" fontId="97" fillId="0" borderId="10" xfId="0" applyNumberFormat="1" applyFont="1" applyBorder="1"/>
    <xf numFmtId="168" fontId="97" fillId="0" borderId="10" xfId="0" applyNumberFormat="1" applyFont="1" applyBorder="1" applyAlignment="1">
      <alignment horizontal="right"/>
    </xf>
    <xf numFmtId="170" fontId="97" fillId="0" borderId="10" xfId="0" applyNumberFormat="1" applyFont="1" applyBorder="1"/>
    <xf numFmtId="168" fontId="97" fillId="4" borderId="10" xfId="0" applyNumberFormat="1" applyFont="1" applyFill="1" applyBorder="1"/>
    <xf numFmtId="187" fontId="4" fillId="4" borderId="0" xfId="0" applyNumberFormat="1" applyFont="1" applyFill="1"/>
    <xf numFmtId="10" fontId="4" fillId="2" borderId="14" xfId="2" applyNumberFormat="1" applyFont="1" applyFill="1" applyBorder="1"/>
    <xf numFmtId="0" fontId="27" fillId="0" borderId="0" xfId="0" quotePrefix="1" applyFont="1"/>
    <xf numFmtId="166" fontId="4" fillId="2" borderId="0" xfId="9" applyNumberFormat="1" applyFont="1" applyFill="1" applyAlignment="1">
      <alignment horizontal="right"/>
    </xf>
    <xf numFmtId="166" fontId="4" fillId="2" borderId="14" xfId="9" applyNumberFormat="1" applyFont="1" applyFill="1" applyBorder="1"/>
    <xf numFmtId="3" fontId="4" fillId="2" borderId="0" xfId="9" applyNumberFormat="1" applyFont="1" applyFill="1" applyAlignment="1">
      <alignment horizontal="right"/>
    </xf>
    <xf numFmtId="0" fontId="121" fillId="3" borderId="0" xfId="0" applyFont="1" applyFill="1"/>
    <xf numFmtId="0" fontId="9" fillId="3" borderId="0" xfId="5" applyFont="1" applyFill="1" applyAlignment="1">
      <alignment horizontal="left" wrapText="1"/>
    </xf>
    <xf numFmtId="3" fontId="76" fillId="0" borderId="0" xfId="0" applyNumberFormat="1" applyFont="1"/>
    <xf numFmtId="0" fontId="4" fillId="0" borderId="7" xfId="0" applyFont="1" applyBorder="1" applyAlignment="1">
      <alignment wrapText="1"/>
    </xf>
    <xf numFmtId="1" fontId="4" fillId="0" borderId="0" xfId="9" applyNumberFormat="1" applyFont="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Font="1" applyFill="1" applyBorder="1"/>
    <xf numFmtId="9" fontId="3" fillId="0" borderId="14" xfId="3263" applyFont="1" applyFill="1" applyBorder="1"/>
    <xf numFmtId="9" fontId="3" fillId="0" borderId="0" xfId="3263" applyFont="1" applyFill="1" applyBorder="1"/>
    <xf numFmtId="9" fontId="4" fillId="0" borderId="0" xfId="3263"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17" fillId="4" borderId="0" xfId="9" applyNumberFormat="1" applyFont="1" applyFill="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6" fillId="0" borderId="0" xfId="0" applyFont="1"/>
    <xf numFmtId="0" fontId="91" fillId="0" borderId="0" xfId="0" applyFont="1"/>
    <xf numFmtId="0" fontId="16" fillId="0" borderId="0" xfId="0" applyFont="1" applyAlignment="1">
      <alignment horizontal="right"/>
    </xf>
    <xf numFmtId="14" fontId="16" fillId="0" borderId="0" xfId="0" applyNumberFormat="1" applyFont="1"/>
    <xf numFmtId="167" fontId="6" fillId="0" borderId="0" xfId="0" applyNumberFormat="1" applyFont="1" applyAlignment="1">
      <alignment horizontal="right"/>
    </xf>
    <xf numFmtId="0" fontId="12" fillId="3" borderId="0" xfId="0" applyFont="1" applyFill="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Font="1" applyFill="1"/>
    <xf numFmtId="165" fontId="6" fillId="0" borderId="0" xfId="2" applyNumberFormat="1" applyFont="1"/>
    <xf numFmtId="166" fontId="0" fillId="2" borderId="0" xfId="0" applyNumberFormat="1" applyFill="1"/>
    <xf numFmtId="9" fontId="94" fillId="2" borderId="0" xfId="2" applyFont="1" applyFill="1"/>
    <xf numFmtId="165" fontId="6" fillId="2" borderId="0" xfId="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Alignment="1">
      <alignment horizontal="right"/>
    </xf>
    <xf numFmtId="0" fontId="4" fillId="0" borderId="10" xfId="0" applyFont="1" applyBorder="1" applyAlignment="1">
      <alignment wrapText="1"/>
    </xf>
    <xf numFmtId="3" fontId="6" fillId="4" borderId="14" xfId="0" applyNumberFormat="1" applyFont="1" applyFill="1" applyBorder="1"/>
    <xf numFmtId="189" fontId="0" fillId="2" borderId="0" xfId="2" applyNumberFormat="1" applyFont="1" applyFill="1"/>
    <xf numFmtId="166" fontId="0" fillId="2" borderId="0" xfId="0" applyNumberFormat="1" applyFill="1" applyAlignment="1">
      <alignment horizontal="right"/>
    </xf>
    <xf numFmtId="9" fontId="15" fillId="0" borderId="10" xfId="2" applyFont="1" applyBorder="1" applyAlignment="1"/>
    <xf numFmtId="178" fontId="1" fillId="0" borderId="16" xfId="8" applyNumberFormat="1" applyBorder="1"/>
    <xf numFmtId="0" fontId="96" fillId="0" borderId="51" xfId="0" applyFont="1" applyBorder="1" applyAlignment="1">
      <alignment horizontal="left" vertical="center" wrapText="1"/>
    </xf>
    <xf numFmtId="0" fontId="7" fillId="3" borderId="0" xfId="5" applyFont="1" applyFill="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1" fillId="3" borderId="0" xfId="6" applyFont="1" applyFill="1" applyAlignment="1">
      <alignment horizontal="right" wrapText="1"/>
    </xf>
    <xf numFmtId="9" fontId="4" fillId="0" borderId="0" xfId="6" applyFont="1" applyFill="1" applyBorder="1" applyAlignment="1">
      <alignment horizontal="right" vertical="center"/>
    </xf>
    <xf numFmtId="9" fontId="4" fillId="0" borderId="14" xfId="6" applyFont="1" applyBorder="1" applyAlignment="1">
      <alignment horizontal="right" vertical="center"/>
    </xf>
    <xf numFmtId="9" fontId="4" fillId="2" borderId="0" xfId="2" applyFont="1" applyFill="1" applyAlignment="1">
      <alignment vertical="center"/>
    </xf>
    <xf numFmtId="9" fontId="4" fillId="0" borderId="0" xfId="2" applyFont="1" applyAlignment="1">
      <alignment vertical="center"/>
    </xf>
    <xf numFmtId="0" fontId="115" fillId="0" borderId="51" xfId="0" applyFont="1" applyBorder="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0" fontId="0" fillId="2" borderId="0" xfId="2" applyNumberFormat="1" applyFont="1" applyFill="1"/>
    <xf numFmtId="1" fontId="0" fillId="2" borderId="0" xfId="2" applyNumberFormat="1" applyFont="1" applyFill="1"/>
    <xf numFmtId="3" fontId="9" fillId="2" borderId="0" xfId="0" applyNumberFormat="1" applyFont="1" applyFill="1" applyAlignment="1">
      <alignment horizontal="right"/>
    </xf>
    <xf numFmtId="1" fontId="122"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168" fontId="0" fillId="2" borderId="0" xfId="2" applyNumberFormat="1" applyFont="1" applyFill="1"/>
    <xf numFmtId="49" fontId="27" fillId="0" borderId="0" xfId="0" applyNumberFormat="1" applyFont="1"/>
    <xf numFmtId="168" fontId="6" fillId="2" borderId="0" xfId="2" applyNumberFormat="1" applyFont="1" applyFill="1"/>
    <xf numFmtId="3" fontId="4" fillId="2" borderId="0" xfId="2" quotePrefix="1" applyNumberFormat="1" applyFont="1" applyFill="1" applyBorder="1" applyAlignment="1">
      <alignment horizontal="right"/>
    </xf>
    <xf numFmtId="9" fontId="6" fillId="0" borderId="0" xfId="2" applyFont="1" applyFill="1" applyAlignment="1">
      <alignment horizontal="right"/>
    </xf>
    <xf numFmtId="0" fontId="7" fillId="3" borderId="0" xfId="0" applyFont="1" applyFill="1" applyAlignment="1">
      <alignment horizontal="right" vertical="center" wrapText="1"/>
    </xf>
    <xf numFmtId="168" fontId="0" fillId="2" borderId="1" xfId="0" applyNumberFormat="1" applyFill="1" applyBorder="1"/>
    <xf numFmtId="3" fontId="3" fillId="2" borderId="50" xfId="12" applyNumberFormat="1" applyFont="1" applyFill="1" applyBorder="1"/>
    <xf numFmtId="166" fontId="3" fillId="2" borderId="0" xfId="0" applyNumberFormat="1" applyFont="1" applyFill="1"/>
    <xf numFmtId="3" fontId="117" fillId="2" borderId="0" xfId="12" applyNumberFormat="1" applyFont="1" applyFill="1"/>
    <xf numFmtId="3" fontId="3" fillId="2" borderId="50" xfId="12" applyNumberFormat="1" applyFont="1" applyFill="1" applyBorder="1" applyAlignment="1">
      <alignment horizontal="left"/>
    </xf>
    <xf numFmtId="9" fontId="3" fillId="2" borderId="50" xfId="2" applyFont="1" applyFill="1" applyBorder="1"/>
    <xf numFmtId="166" fontId="3" fillId="4" borderId="50" xfId="0" applyNumberFormat="1" applyFont="1" applyFill="1" applyBorder="1"/>
    <xf numFmtId="166" fontId="3" fillId="2" borderId="50" xfId="0" applyNumberFormat="1" applyFont="1" applyFill="1" applyBorder="1"/>
    <xf numFmtId="188" fontId="6" fillId="2" borderId="0" xfId="2" applyNumberFormat="1" applyFont="1" applyFill="1"/>
    <xf numFmtId="9" fontId="0" fillId="2" borderId="0" xfId="2" applyFont="1" applyFill="1"/>
    <xf numFmtId="3" fontId="113" fillId="2" borderId="0" xfId="12" applyNumberFormat="1" applyFont="1" applyFill="1" applyAlignment="1">
      <alignment wrapText="1"/>
    </xf>
    <xf numFmtId="0" fontId="0" fillId="0" borderId="0" xfId="0" applyAlignment="1">
      <alignment wrapText="1"/>
    </xf>
    <xf numFmtId="0" fontId="3" fillId="5" borderId="0" xfId="3" applyFont="1" applyFill="1"/>
    <xf numFmtId="168" fontId="4" fillId="4" borderId="0" xfId="7" applyNumberFormat="1" applyFont="1" applyFill="1" applyAlignment="1"/>
    <xf numFmtId="0" fontId="4" fillId="5" borderId="0" xfId="3" applyFont="1" applyFill="1"/>
    <xf numFmtId="9" fontId="4" fillId="4" borderId="0" xfId="2" applyFont="1" applyFill="1" applyAlignment="1"/>
    <xf numFmtId="9" fontId="4" fillId="4" borderId="0" xfId="7" applyNumberFormat="1" applyFont="1" applyFill="1" applyAlignment="1"/>
    <xf numFmtId="9" fontId="4" fillId="4" borderId="0" xfId="7" applyNumberFormat="1" applyFont="1" applyFill="1" applyBorder="1" applyAlignment="1"/>
    <xf numFmtId="0" fontId="3" fillId="5" borderId="50" xfId="3" applyFont="1" applyFill="1" applyBorder="1"/>
    <xf numFmtId="9" fontId="3" fillId="2" borderId="50" xfId="2" applyFont="1" applyFill="1" applyBorder="1" applyAlignment="1"/>
    <xf numFmtId="168" fontId="4" fillId="2" borderId="0" xfId="7" applyNumberFormat="1" applyFont="1" applyFill="1" applyAlignment="1"/>
    <xf numFmtId="9" fontId="4" fillId="2" borderId="0" xfId="7" applyNumberFormat="1" applyFont="1" applyFill="1" applyAlignment="1"/>
    <xf numFmtId="0" fontId="4" fillId="2" borderId="10" xfId="0" applyFont="1" applyFill="1" applyBorder="1" applyAlignment="1">
      <alignment horizontal="left" wrapText="1"/>
    </xf>
    <xf numFmtId="3" fontId="4" fillId="0" borderId="0" xfId="9" applyNumberFormat="1" applyFont="1" applyAlignment="1">
      <alignment horizontal="left" wrapText="1"/>
    </xf>
    <xf numFmtId="0" fontId="8" fillId="2" borderId="14" xfId="0" applyFont="1" applyFill="1" applyBorder="1" applyAlignment="1">
      <alignment vertical="center" wrapText="1"/>
    </xf>
    <xf numFmtId="165" fontId="6" fillId="2" borderId="0" xfId="0" applyNumberFormat="1" applyFont="1" applyFill="1" applyAlignment="1">
      <alignment horizontal="right"/>
    </xf>
    <xf numFmtId="165" fontId="8" fillId="2" borderId="0" xfId="4" applyFont="1" applyFill="1" applyBorder="1" applyAlignment="1">
      <alignment horizontal="right"/>
    </xf>
    <xf numFmtId="184" fontId="7" fillId="3" borderId="0" xfId="9" applyNumberFormat="1" applyFont="1" applyFill="1"/>
    <xf numFmtId="184" fontId="7" fillId="3" borderId="0" xfId="9" applyNumberFormat="1" applyFont="1" applyFill="1" applyAlignment="1">
      <alignment horizontal="right"/>
    </xf>
    <xf numFmtId="182" fontId="7" fillId="3" borderId="0" xfId="9" applyNumberFormat="1" applyFont="1" applyFill="1"/>
    <xf numFmtId="0" fontId="10" fillId="2" borderId="0" xfId="79" applyFill="1"/>
    <xf numFmtId="0" fontId="7" fillId="3" borderId="5" xfId="0" applyFont="1" applyFill="1" applyBorder="1" applyAlignment="1">
      <alignment horizontal="left" vertical="center"/>
    </xf>
    <xf numFmtId="14" fontId="7" fillId="3" borderId="5" xfId="0" applyNumberFormat="1" applyFont="1" applyFill="1" applyBorder="1" applyAlignment="1">
      <alignment horizontal="center" vertical="center" wrapText="1"/>
    </xf>
    <xf numFmtId="0" fontId="7" fillId="3" borderId="5" xfId="0" applyFont="1" applyFill="1" applyBorder="1" applyAlignment="1">
      <alignment vertical="center"/>
    </xf>
    <xf numFmtId="14" fontId="7" fillId="3" borderId="5" xfId="0" applyNumberFormat="1" applyFont="1" applyFill="1" applyBorder="1" applyAlignment="1">
      <alignment vertical="center"/>
    </xf>
    <xf numFmtId="14" fontId="7" fillId="3" borderId="5" xfId="0" applyNumberFormat="1" applyFont="1" applyFill="1" applyBorder="1" applyAlignment="1">
      <alignment horizontal="left" vertical="center"/>
    </xf>
    <xf numFmtId="14" fontId="7" fillId="3" borderId="5" xfId="0" applyNumberFormat="1" applyFont="1" applyFill="1" applyBorder="1" applyAlignment="1">
      <alignment horizontal="right" vertical="center" wrapText="1"/>
    </xf>
    <xf numFmtId="14" fontId="7" fillId="3" borderId="5" xfId="0" applyNumberFormat="1" applyFont="1" applyFill="1" applyBorder="1" applyAlignment="1">
      <alignment horizontal="right" vertical="center"/>
    </xf>
    <xf numFmtId="0" fontId="7" fillId="3" borderId="5" xfId="0" applyFont="1" applyFill="1" applyBorder="1" applyAlignment="1">
      <alignment horizontal="right" vertical="center"/>
    </xf>
    <xf numFmtId="0" fontId="122" fillId="2" borderId="0" xfId="0" applyFont="1" applyFill="1"/>
    <xf numFmtId="168" fontId="6" fillId="2" borderId="0" xfId="2" applyNumberFormat="1" applyFont="1" applyFill="1" applyBorder="1"/>
    <xf numFmtId="168" fontId="76" fillId="4" borderId="50" xfId="0" applyNumberFormat="1" applyFont="1" applyFill="1" applyBorder="1"/>
    <xf numFmtId="168" fontId="76" fillId="2" borderId="50" xfId="0" applyNumberFormat="1" applyFont="1" applyFill="1" applyBorder="1"/>
    <xf numFmtId="168" fontId="76" fillId="2" borderId="50" xfId="0" applyNumberFormat="1" applyFont="1" applyFill="1" applyBorder="1" applyAlignment="1">
      <alignment horizontal="right"/>
    </xf>
    <xf numFmtId="168" fontId="124" fillId="4" borderId="50" xfId="0" applyNumberFormat="1" applyFont="1" applyFill="1" applyBorder="1"/>
    <xf numFmtId="168" fontId="124" fillId="2" borderId="50" xfId="0" applyNumberFormat="1" applyFont="1" applyFill="1" applyBorder="1"/>
    <xf numFmtId="168" fontId="124" fillId="2" borderId="50" xfId="0" applyNumberFormat="1" applyFont="1" applyFill="1" applyBorder="1" applyAlignment="1">
      <alignment horizontal="right"/>
    </xf>
    <xf numFmtId="168" fontId="76" fillId="4" borderId="10" xfId="0" applyNumberFormat="1" applyFont="1" applyFill="1" applyBorder="1"/>
    <xf numFmtId="168" fontId="76" fillId="2" borderId="10" xfId="0" applyNumberFormat="1" applyFont="1" applyFill="1" applyBorder="1"/>
    <xf numFmtId="168" fontId="76" fillId="2" borderId="10" xfId="0" applyNumberFormat="1" applyFont="1" applyFill="1" applyBorder="1" applyAlignment="1">
      <alignment horizontal="right"/>
    </xf>
    <xf numFmtId="168" fontId="8" fillId="4" borderId="50" xfId="1" applyNumberFormat="1" applyFont="1" applyFill="1" applyBorder="1" applyAlignment="1">
      <alignment horizontal="right"/>
    </xf>
    <xf numFmtId="0" fontId="97" fillId="0" borderId="0" xfId="0" applyFont="1" applyAlignment="1">
      <alignment vertical="top"/>
    </xf>
    <xf numFmtId="167" fontId="0" fillId="2" borderId="0" xfId="0" applyNumberFormat="1" applyFill="1"/>
    <xf numFmtId="3" fontId="7" fillId="3" borderId="0" xfId="0" applyNumberFormat="1" applyFont="1" applyFill="1"/>
    <xf numFmtId="3" fontId="7" fillId="3" borderId="0" xfId="0" applyNumberFormat="1" applyFont="1" applyFill="1" applyAlignment="1">
      <alignment horizontal="right" wrapText="1"/>
    </xf>
    <xf numFmtId="1" fontId="7" fillId="3" borderId="0" xfId="0" applyNumberFormat="1" applyFont="1" applyFill="1" applyAlignment="1">
      <alignment horizontal="right"/>
    </xf>
    <xf numFmtId="3" fontId="0" fillId="2" borderId="0" xfId="0" applyNumberFormat="1" applyFill="1"/>
    <xf numFmtId="0" fontId="104" fillId="2" borderId="0" xfId="0" applyFont="1" applyFill="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168" fontId="5" fillId="7" borderId="12" xfId="0" applyNumberFormat="1" applyFont="1" applyFill="1" applyBorder="1" applyAlignment="1">
      <alignment horizontal="left" wrapText="1"/>
    </xf>
    <xf numFmtId="0" fontId="10" fillId="2" borderId="0" xfId="79" applyFill="1"/>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5" fillId="0" borderId="0" xfId="0" applyFont="1" applyAlignment="1">
      <alignment horizontal="left"/>
    </xf>
    <xf numFmtId="0" fontId="111" fillId="0" borderId="0" xfId="0" applyFont="1" applyAlignment="1">
      <alignment horizontal="left" wrapText="1"/>
    </xf>
    <xf numFmtId="0" fontId="15" fillId="2" borderId="0" xfId="0" applyFont="1" applyFill="1" applyAlignment="1">
      <alignment horizontal="left"/>
    </xf>
    <xf numFmtId="0" fontId="12" fillId="3" borderId="0" xfId="0" applyFont="1" applyFill="1" applyAlignment="1">
      <alignment horizontal="right"/>
    </xf>
    <xf numFmtId="0" fontId="4" fillId="0" borderId="47" xfId="0" quotePrefix="1" applyFont="1" applyBorder="1" applyAlignment="1">
      <alignment horizontal="left" wrapText="1"/>
    </xf>
    <xf numFmtId="0" fontId="9" fillId="0" borderId="0" xfId="0" applyFont="1" applyAlignment="1">
      <alignment horizontal="center"/>
    </xf>
    <xf numFmtId="0" fontId="9" fillId="3" borderId="0" xfId="0" applyFont="1" applyFill="1" applyAlignment="1">
      <alignment horizontal="center"/>
    </xf>
    <xf numFmtId="0" fontId="9" fillId="3" borderId="0" xfId="0" applyFont="1" applyFill="1" applyAlignment="1">
      <alignment horizontal="left"/>
    </xf>
    <xf numFmtId="0" fontId="9" fillId="3" borderId="0" xfId="0" applyFont="1" applyFill="1" applyAlignment="1">
      <alignment horizontal="left" wrapText="1"/>
    </xf>
    <xf numFmtId="171" fontId="6" fillId="0" borderId="0" xfId="0" applyNumberFormat="1" applyFont="1" applyAlignment="1">
      <alignment horizontal="right" indent="1"/>
    </xf>
    <xf numFmtId="0" fontId="12" fillId="3" borderId="0" xfId="0" applyFont="1" applyFill="1" applyAlignment="1">
      <alignment horizontal="right" vertical="center" wrapText="1" indent="1"/>
    </xf>
    <xf numFmtId="0" fontId="10" fillId="0" borderId="0" xfId="79"/>
    <xf numFmtId="0" fontId="41" fillId="2" borderId="0" xfId="0" applyFont="1" applyFill="1" applyAlignment="1">
      <alignment horizontal="left" wrapText="1"/>
    </xf>
    <xf numFmtId="0" fontId="0" fillId="0" borderId="0" xfId="0" applyAlignment="1">
      <alignment horizontal="left"/>
    </xf>
    <xf numFmtId="0" fontId="113" fillId="2" borderId="0" xfId="0" applyFont="1" applyFill="1" applyAlignment="1">
      <alignment horizontal="left" wrapText="1"/>
    </xf>
    <xf numFmtId="0" fontId="6" fillId="0" borderId="0" xfId="0" applyFont="1" applyAlignment="1">
      <alignment horizontal="left" wrapText="1"/>
    </xf>
    <xf numFmtId="0" fontId="97" fillId="0" borderId="0" xfId="0" applyFont="1" applyAlignment="1">
      <alignment horizontal="left" vertical="top" wrapText="1"/>
    </xf>
    <xf numFmtId="0" fontId="76" fillId="0" borderId="0" xfId="0" applyFont="1" applyAlignment="1">
      <alignment horizontal="left" wrapText="1"/>
    </xf>
    <xf numFmtId="0" fontId="114" fillId="0" borderId="0" xfId="0" applyFont="1" applyAlignment="1">
      <alignment horizontal="left" wrapText="1"/>
    </xf>
    <xf numFmtId="0" fontId="97" fillId="0" borderId="0" xfId="0" applyFont="1" applyAlignment="1">
      <alignment horizontal="left" wrapText="1"/>
    </xf>
    <xf numFmtId="0" fontId="0" fillId="0" borderId="0" xfId="0" applyAlignment="1">
      <alignment horizontal="left" wrapText="1"/>
    </xf>
    <xf numFmtId="0" fontId="9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Alignment="1">
      <alignment vertical="top" wrapText="1"/>
    </xf>
    <xf numFmtId="0" fontId="0" fillId="0" borderId="0" xfId="0" applyAlignment="1">
      <alignment vertical="top" wrapText="1"/>
    </xf>
    <xf numFmtId="0" fontId="15" fillId="0" borderId="0" xfId="0" applyFont="1" applyAlignment="1">
      <alignment horizontal="left" wrapText="1"/>
    </xf>
    <xf numFmtId="0" fontId="113" fillId="2" borderId="0" xfId="0" applyFont="1" applyFill="1" applyAlignment="1">
      <alignment horizontal="left" vertical="center" wrapText="1"/>
    </xf>
    <xf numFmtId="0" fontId="7" fillId="3" borderId="0" xfId="9" applyFont="1" applyFill="1" applyAlignment="1">
      <alignment horizontal="center"/>
    </xf>
    <xf numFmtId="182" fontId="7" fillId="3" borderId="0" xfId="9" applyNumberFormat="1" applyFont="1" applyFill="1" applyAlignment="1" applyProtection="1">
      <alignment horizontal="center"/>
      <protection locked="0"/>
    </xf>
    <xf numFmtId="0" fontId="15" fillId="5" borderId="0" xfId="9" applyFont="1" applyFill="1" applyAlignment="1">
      <alignment horizontal="left"/>
    </xf>
    <xf numFmtId="0" fontId="15" fillId="2" borderId="0" xfId="9" applyFont="1" applyFill="1" applyAlignment="1">
      <alignment horizontal="left"/>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0.49481607379579023</c:v>
                </c:pt>
                <c:pt idx="1">
                  <c:v>0.16164581340333595</c:v>
                </c:pt>
                <c:pt idx="2">
                  <c:v>7.9235172871166937E-2</c:v>
                </c:pt>
                <c:pt idx="3">
                  <c:v>7.7506441073591864E-2</c:v>
                </c:pt>
                <c:pt idx="4">
                  <c:v>5.9392905414946968E-2</c:v>
                </c:pt>
                <c:pt idx="5">
                  <c:v>0.12740359344116814</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0.6696048343815113</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0.14301955577988967</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0.17131148352891076</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1.0113338311607108E-2</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5.9507879980810986E-3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en-US"/>
        </a:p>
      </c:txPr>
    </c:legend>
    <c:plotVisOnly val="1"/>
    <c:dispBlanksAs val="gap"/>
    <c:showDLblsOverMax val="0"/>
  </c:chart>
  <c:spPr>
    <a:ln>
      <a:noFill/>
    </a:ln>
  </c:spPr>
  <c:txPr>
    <a:bodyPr/>
    <a:lstStyle/>
    <a:p>
      <a:pPr>
        <a:defRPr sz="80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Q2 22</c:v>
              </c:pt>
              <c:pt idx="1">
                <c:v>Q3 22</c:v>
              </c:pt>
              <c:pt idx="2">
                <c:v>Q4 22</c:v>
              </c:pt>
              <c:pt idx="3">
                <c:v>Q1 23</c:v>
              </c:pt>
              <c:pt idx="4">
                <c:v>Q2 23</c:v>
              </c:pt>
            </c:strLit>
          </c:cat>
          <c:val>
            <c:numLit>
              <c:formatCode>General</c:formatCode>
              <c:ptCount val="5"/>
              <c:pt idx="0">
                <c:v>46.283647745000003</c:v>
              </c:pt>
              <c:pt idx="1">
                <c:v>47.743456152999997</c:v>
              </c:pt>
              <c:pt idx="2">
                <c:v>49.993893640000003</c:v>
              </c:pt>
              <c:pt idx="3">
                <c:v>52.703989199000006</c:v>
              </c:pt>
              <c:pt idx="4">
                <c:v>56.081689771999997</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Q2 22</c:v>
              </c:pt>
              <c:pt idx="1">
                <c:v>Q3 22</c:v>
              </c:pt>
              <c:pt idx="2">
                <c:v>Q4 22</c:v>
              </c:pt>
              <c:pt idx="3">
                <c:v>Q1 23</c:v>
              </c:pt>
              <c:pt idx="4">
                <c:v>Q2 23</c:v>
              </c:pt>
            </c:strLit>
          </c:cat>
          <c:val>
            <c:numLit>
              <c:formatCode>General</c:formatCode>
              <c:ptCount val="5"/>
              <c:pt idx="0">
                <c:v>19.275210946999998</c:v>
              </c:pt>
              <c:pt idx="1">
                <c:v>19.236165135</c:v>
              </c:pt>
              <c:pt idx="2">
                <c:v>19.477806363999999</c:v>
              </c:pt>
              <c:pt idx="3">
                <c:v>20.228858796000001</c:v>
              </c:pt>
              <c:pt idx="4">
                <c:v>22.398190625999998</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3175936"/>
        <c:crosses val="autoZero"/>
        <c:auto val="1"/>
        <c:lblAlgn val="ctr"/>
        <c:lblOffset val="100"/>
        <c:noMultiLvlLbl val="0"/>
      </c:catAx>
      <c:valAx>
        <c:axId val="663175936"/>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3174144"/>
        <c:crosses val="autoZero"/>
        <c:crossBetween val="between"/>
      </c:valAx>
      <c:valAx>
        <c:axId val="663177472"/>
        <c:scaling>
          <c:orientation val="minMax"/>
          <c:max val="60"/>
        </c:scaling>
        <c:delete val="0"/>
        <c:axPos val="r"/>
        <c:numFmt formatCode="General" sourceLinked="1"/>
        <c:majorTickMark val="out"/>
        <c:minorTickMark val="none"/>
        <c:tickLblPos val="nextTo"/>
        <c:txPr>
          <a:bodyPr/>
          <a:lstStyle/>
          <a:p>
            <a:pPr>
              <a:defRPr sz="700"/>
            </a:pPr>
            <a:endParaRPr lang="en-US"/>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Q2 22</c:v>
              </c:pt>
              <c:pt idx="1">
                <c:v>Q3 22</c:v>
              </c:pt>
              <c:pt idx="2">
                <c:v>Q4 22</c:v>
              </c:pt>
              <c:pt idx="3">
                <c:v>Q1 23</c:v>
              </c:pt>
              <c:pt idx="4">
                <c:v>Q2 23</c:v>
              </c:pt>
            </c:strLit>
          </c:cat>
          <c:val>
            <c:numLit>
              <c:formatCode>General</c:formatCode>
              <c:ptCount val="5"/>
              <c:pt idx="0">
                <c:v>19.275210946999998</c:v>
              </c:pt>
              <c:pt idx="1">
                <c:v>19.236165135</c:v>
              </c:pt>
              <c:pt idx="2">
                <c:v>19.477806363999999</c:v>
              </c:pt>
              <c:pt idx="3">
                <c:v>20.228858796000001</c:v>
              </c:pt>
              <c:pt idx="4">
                <c:v>22.398190625999998</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Q2 22</c:v>
              </c:pt>
              <c:pt idx="1">
                <c:v>Q3 22</c:v>
              </c:pt>
              <c:pt idx="2">
                <c:v>Q4 22</c:v>
              </c:pt>
              <c:pt idx="3">
                <c:v>Q1 23</c:v>
              </c:pt>
              <c:pt idx="4">
                <c:v>Q2 23</c:v>
              </c:pt>
            </c:strLit>
          </c:cat>
          <c:val>
            <c:numLit>
              <c:formatCode>General</c:formatCode>
              <c:ptCount val="5"/>
              <c:pt idx="0">
                <c:v>0.41645833649925074</c:v>
              </c:pt>
              <c:pt idx="1">
                <c:v>0.40290684179534997</c:v>
              </c:pt>
              <c:pt idx="2">
                <c:v>0.38960370849002751</c:v>
              </c:pt>
              <c:pt idx="3">
                <c:v>0.38382025921453056</c:v>
              </c:pt>
              <c:pt idx="4">
                <c:v>0.39938508837839587</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en-US"/>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en-US"/>
          </a:p>
        </c:txPr>
        <c:crossAx val="663234816"/>
        <c:crosses val="autoZero"/>
        <c:crossBetween val="between"/>
        <c:majorUnit val="1"/>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300000000000000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en-US"/>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en-US"/>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Q2 22</c:v>
              </c:pt>
              <c:pt idx="1">
                <c:v>Q3 22</c:v>
              </c:pt>
              <c:pt idx="2">
                <c:v>Q4 22</c:v>
              </c:pt>
              <c:pt idx="3">
                <c:v>Q1 23</c:v>
              </c:pt>
              <c:pt idx="4">
                <c:v>Q2 23</c:v>
              </c:pt>
            </c:strLit>
          </c:cat>
          <c:val>
            <c:numLit>
              <c:formatCode>General</c:formatCode>
              <c:ptCount val="5"/>
              <c:pt idx="0">
                <c:v>-5.4784819999999996</c:v>
              </c:pt>
              <c:pt idx="1">
                <c:v>-9.539420999999999</c:v>
              </c:pt>
              <c:pt idx="2">
                <c:v>2.2656349999999983</c:v>
              </c:pt>
              <c:pt idx="3">
                <c:v>-16.208693</c:v>
              </c:pt>
              <c:pt idx="4">
                <c:v>8.4124130000000008</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Q2 22</c:v>
              </c:pt>
              <c:pt idx="1">
                <c:v>Q3 22</c:v>
              </c:pt>
              <c:pt idx="2">
                <c:v>Q4 22</c:v>
              </c:pt>
              <c:pt idx="3">
                <c:v>Q1 23</c:v>
              </c:pt>
              <c:pt idx="4">
                <c:v>Q2 23</c:v>
              </c:pt>
            </c:strLit>
          </c:cat>
          <c:val>
            <c:numLit>
              <c:formatCode>General</c:formatCode>
              <c:ptCount val="5"/>
              <c:pt idx="0">
                <c:v>-5.109621901057468E-4</c:v>
              </c:pt>
              <c:pt idx="1">
                <c:v>-8.1919217962467196E-4</c:v>
              </c:pt>
              <c:pt idx="2">
                <c:v>1.8501245640624163E-4</c:v>
              </c:pt>
              <c:pt idx="3">
                <c:v>-1.2616608019482675E-3</c:v>
              </c:pt>
              <c:pt idx="4">
                <c:v>6.2310920146809519E-4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en-US"/>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en-US"/>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2.0000000000000005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en-US"/>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Q2 22</c:v>
              </c:pt>
              <c:pt idx="1">
                <c:v>Q3 22</c:v>
              </c:pt>
              <c:pt idx="2">
                <c:v>Q4 22</c:v>
              </c:pt>
              <c:pt idx="3">
                <c:v>Q1 23</c:v>
              </c:pt>
              <c:pt idx="4">
                <c:v>Q2 23</c:v>
              </c:pt>
            </c:strLit>
          </c:cat>
          <c:val>
            <c:numLit>
              <c:formatCode>General</c:formatCode>
              <c:ptCount val="5"/>
              <c:pt idx="0">
                <c:v>25.581</c:v>
              </c:pt>
              <c:pt idx="1">
                <c:v>25.52</c:v>
              </c:pt>
              <c:pt idx="2">
                <c:v>25</c:v>
              </c:pt>
              <c:pt idx="3">
                <c:v>24.95</c:v>
              </c:pt>
              <c:pt idx="4">
                <c:v>28.4</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Q2 22</c:v>
              </c:pt>
              <c:pt idx="1">
                <c:v>Q3 22</c:v>
              </c:pt>
              <c:pt idx="2">
                <c:v>Q4 22</c:v>
              </c:pt>
              <c:pt idx="3">
                <c:v>Q1 23</c:v>
              </c:pt>
              <c:pt idx="4">
                <c:v>Q2 23</c:v>
              </c:pt>
            </c:strLit>
          </c:cat>
          <c:val>
            <c:numLit>
              <c:formatCode>General</c:formatCode>
              <c:ptCount val="5"/>
              <c:pt idx="0">
                <c:v>53.997300000000003</c:v>
              </c:pt>
              <c:pt idx="1">
                <c:v>62.682000000000002</c:v>
              </c:pt>
              <c:pt idx="2">
                <c:v>73.3</c:v>
              </c:pt>
              <c:pt idx="3">
                <c:v>112.52</c:v>
              </c:pt>
              <c:pt idx="4">
                <c:v>177.7</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Q2 22</c:v>
              </c:pt>
              <c:pt idx="1">
                <c:v>Q3 22</c:v>
              </c:pt>
              <c:pt idx="2">
                <c:v>Q4 22</c:v>
              </c:pt>
              <c:pt idx="3">
                <c:v>Q1 23</c:v>
              </c:pt>
              <c:pt idx="4">
                <c:v>Q2 23</c:v>
              </c:pt>
            </c:strLit>
          </c:cat>
          <c:val>
            <c:numLit>
              <c:formatCode>General</c:formatCode>
              <c:ptCount val="5"/>
              <c:pt idx="0">
                <c:v>94.151207000000028</c:v>
              </c:pt>
              <c:pt idx="1">
                <c:v>95.749563000000023</c:v>
              </c:pt>
              <c:pt idx="2">
                <c:v>103.99463599999994</c:v>
              </c:pt>
              <c:pt idx="3">
                <c:v>103.88008900000001</c:v>
              </c:pt>
              <c:pt idx="4">
                <c:v>104.95323799999998</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Q2 22</c:v>
              </c:pt>
              <c:pt idx="1">
                <c:v>Q3 22</c:v>
              </c:pt>
              <c:pt idx="2">
                <c:v>Q4 22</c:v>
              </c:pt>
              <c:pt idx="3">
                <c:v>Q1 23</c:v>
              </c:pt>
              <c:pt idx="4">
                <c:v>Q2 23</c:v>
              </c:pt>
            </c:strLit>
          </c:cat>
          <c:val>
            <c:numLit>
              <c:formatCode>General</c:formatCode>
              <c:ptCount val="5"/>
              <c:pt idx="0">
                <c:v>0.57483169980042037</c:v>
              </c:pt>
              <c:pt idx="1">
                <c:v>0.50224987727868209</c:v>
              </c:pt>
              <c:pt idx="2">
                <c:v>0.55149848222440856</c:v>
              </c:pt>
              <c:pt idx="3">
                <c:v>0.48174912085498328</c:v>
              </c:pt>
              <c:pt idx="4">
                <c:v>0.42173652603416378</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Q2 21</c:v>
              </c:pt>
              <c:pt idx="1">
                <c:v>Q3 21</c:v>
              </c:pt>
              <c:pt idx="2">
                <c:v>Q4 21</c:v>
              </c:pt>
              <c:pt idx="3">
                <c:v>Q1 22</c:v>
              </c:pt>
              <c:pt idx="4">
                <c:v>Q2 22</c:v>
              </c:pt>
              <c:pt idx="5">
                <c:v>Q3 22</c:v>
              </c:pt>
              <c:pt idx="6">
                <c:v>Q4 22</c:v>
              </c:pt>
              <c:pt idx="7">
                <c:v>Q1 23</c:v>
              </c:pt>
              <c:pt idx="8">
                <c:v>Q2 23</c:v>
              </c:pt>
            </c:strLit>
          </c:cat>
          <c:val>
            <c:numLit>
              <c:formatCode>General</c:formatCode>
              <c:ptCount val="9"/>
              <c:pt idx="0">
                <c:v>0.14115866510112637</c:v>
              </c:pt>
              <c:pt idx="1">
                <c:v>0.15339159087814164</c:v>
              </c:pt>
              <c:pt idx="2">
                <c:v>0.14717755333339036</c:v>
              </c:pt>
              <c:pt idx="3">
                <c:v>0.15405519999803724</c:v>
              </c:pt>
              <c:pt idx="4">
                <c:v>0.14319941327666055</c:v>
              </c:pt>
              <c:pt idx="5">
                <c:v>0.13604128554752826</c:v>
              </c:pt>
              <c:pt idx="6">
                <c:v>0.14398464041551698</c:v>
              </c:pt>
              <c:pt idx="7">
                <c:v>0.14881720482453656</c:v>
              </c:pt>
              <c:pt idx="8">
                <c:v>0.15654382278511958</c:v>
              </c:pt>
            </c:numLit>
          </c:val>
          <c:smooth val="0"/>
          <c:extLst>
            <c:ext xmlns:c16="http://schemas.microsoft.com/office/drawing/2014/chart" uri="{C3380CC4-5D6E-409C-BE32-E72D297353CC}">
              <c16:uniqueId val="{00000000-8610-4855-B92C-8EEEC4925F53}"/>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Q2 21</c:v>
              </c:pt>
              <c:pt idx="1">
                <c:v>Q3 21</c:v>
              </c:pt>
              <c:pt idx="2">
                <c:v>Q4 21</c:v>
              </c:pt>
              <c:pt idx="3">
                <c:v>Q1 22</c:v>
              </c:pt>
              <c:pt idx="4">
                <c:v>Q2 22</c:v>
              </c:pt>
              <c:pt idx="5">
                <c:v>Q3 22</c:v>
              </c:pt>
              <c:pt idx="6">
                <c:v>Q4 22</c:v>
              </c:pt>
              <c:pt idx="7">
                <c:v>Q1 23</c:v>
              </c:pt>
              <c:pt idx="8">
                <c:v>Q2 23</c:v>
              </c:pt>
            </c:strLit>
          </c:cat>
          <c:val>
            <c:numLit>
              <c:formatCode>General</c:formatCode>
              <c:ptCount val="9"/>
              <c:pt idx="0">
                <c:v>0.17411999280986543</c:v>
              </c:pt>
              <c:pt idx="1">
                <c:v>0.1853929517341048</c:v>
              </c:pt>
              <c:pt idx="2">
                <c:v>0.19634196698900327</c:v>
              </c:pt>
              <c:pt idx="3">
                <c:v>0.20294830998583122</c:v>
              </c:pt>
              <c:pt idx="4">
                <c:v>0.20486953719934381</c:v>
              </c:pt>
              <c:pt idx="5">
                <c:v>0.19110308173500204</c:v>
              </c:pt>
              <c:pt idx="6">
                <c:v>0.20273372307115503</c:v>
              </c:pt>
              <c:pt idx="7">
                <c:v>0.20238391369351258</c:v>
              </c:pt>
              <c:pt idx="8">
                <c:v>0.20687212532966243</c:v>
              </c:pt>
            </c:numLit>
          </c:val>
          <c:smooth val="0"/>
          <c:extLst>
            <c:ext xmlns:c16="http://schemas.microsoft.com/office/drawing/2014/chart" uri="{C3380CC4-5D6E-409C-BE32-E72D297353CC}">
              <c16:uniqueId val="{00000001-8610-4855-B92C-8EEEC4925F53}"/>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en-US"/>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en-US"/>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2.8446641317966509E-2</c:v>
                </c:pt>
                <c:pt idx="1">
                  <c:v>4.1101680839286461E-2</c:v>
                </c:pt>
                <c:pt idx="2">
                  <c:v>4.1678524730137303E-3</c:v>
                </c:pt>
                <c:pt idx="3">
                  <c:v>0.31613006868824012</c:v>
                </c:pt>
                <c:pt idx="4">
                  <c:v>9.7242805559646646E-4</c:v>
                </c:pt>
                <c:pt idx="5">
                  <c:v>0.18349910159455174</c:v>
                </c:pt>
                <c:pt idx="6">
                  <c:v>0.42568222703134506</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0.49420797279220069</c:v>
                </c:pt>
                <c:pt idx="1">
                  <c:v>0.63270702343019314</c:v>
                </c:pt>
                <c:pt idx="2">
                  <c:v>0.71779933613379854</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0.14980745668846815</c:v>
                </c:pt>
                <c:pt idx="1">
                  <c:v>0.14150137715366878</c:v>
                </c:pt>
                <c:pt idx="2">
                  <c:v>0.12239770590941533</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4.814437719942713E-2</c:v>
                </c:pt>
                <c:pt idx="1">
                  <c:v>4.515846200718427E-2</c:v>
                </c:pt>
                <c:pt idx="2">
                  <c:v>3.8854554627193547E-2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0.14654823644186984</c:v>
                </c:pt>
                <c:pt idx="1">
                  <c:v>0.11442558425576144</c:v>
                </c:pt>
                <c:pt idx="2">
                  <c:v>7.2596084074356318E-2</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0.16129195687803413</c:v>
                </c:pt>
                <c:pt idx="1">
                  <c:v>6.620755315319235E-2</c:v>
                </c:pt>
                <c:pt idx="2">
                  <c:v>4.8352319255236385E-2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en-US"/>
        </a:p>
      </c:txPr>
    </c:legend>
    <c:plotVisOnly val="1"/>
    <c:dispBlanksAs val="gap"/>
    <c:showDLblsOverMax val="0"/>
  </c:chart>
  <c:spPr>
    <a:ln>
      <a:noFill/>
    </a:ln>
  </c:spPr>
  <c:txPr>
    <a:bodyPr/>
    <a:lstStyle/>
    <a:p>
      <a:pPr>
        <a:defRPr sz="900"/>
      </a:pPr>
      <a:endParaRPr lang="en-US"/>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0.20476561823310421</c:v>
                </c:pt>
                <c:pt idx="1">
                  <c:v>0.24985200049294085</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0.46669499131770004</c:v>
                </c:pt>
                <c:pt idx="1">
                  <c:v>0.39478323806843679</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0.14268540423721013</c:v>
                </c:pt>
                <c:pt idx="1">
                  <c:v>0.14563939732915382</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0.18585398621198568</c:v>
                </c:pt>
                <c:pt idx="1">
                  <c:v>0.20972536410946838</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en-US"/>
        </a:p>
      </c:txPr>
    </c:legend>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-83.603393687418162</c:v>
                </c:pt>
                <c:pt idx="1">
                  <c:v>-82.765041964882755</c:v>
                </c:pt>
                <c:pt idx="2">
                  <c:v>-81.597002222870117</c:v>
                </c:pt>
                <c:pt idx="3">
                  <c:v>-75.969106130875076</c:v>
                </c:pt>
                <c:pt idx="4">
                  <c:v>-63.900401698765883</c:v>
                </c:pt>
                <c:pt idx="5">
                  <c:v>-42.627208353400079</c:v>
                </c:pt>
                <c:pt idx="6">
                  <c:v>-28.136125100516235</c:v>
                </c:pt>
                <c:pt idx="7">
                  <c:v>-14.091210085521933</c:v>
                </c:pt>
                <c:pt idx="8">
                  <c:v>0</c:v>
                </c:pt>
                <c:pt idx="9">
                  <c:v>13.869720787962454</c:v>
                </c:pt>
                <c:pt idx="10">
                  <c:v>27.62828090441138</c:v>
                </c:pt>
                <c:pt idx="11">
                  <c:v>41.37049561002744</c:v>
                </c:pt>
                <c:pt idx="12">
                  <c:v>55.104755687498368</c:v>
                </c:pt>
                <c:pt idx="13">
                  <c:v>68.836905538177007</c:v>
                </c:pt>
                <c:pt idx="14">
                  <c:v>82.549773863650387</c:v>
                </c:pt>
                <c:pt idx="15">
                  <c:v>95.536663471751282</c:v>
                </c:pt>
                <c:pt idx="16">
                  <c:v>108.37852858704674</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21.52737039462594</c:v>
                </c:pt>
                <c:pt idx="1">
                  <c:v>19.239263526034247</c:v>
                </c:pt>
                <c:pt idx="2">
                  <c:v>17.20423514270863</c:v>
                </c:pt>
                <c:pt idx="3">
                  <c:v>14.488750811740646</c:v>
                </c:pt>
                <c:pt idx="4">
                  <c:v>10.809927885619976</c:v>
                </c:pt>
                <c:pt idx="5">
                  <c:v>5.3323823792642377</c:v>
                </c:pt>
                <c:pt idx="6">
                  <c:v>0</c:v>
                </c:pt>
                <c:pt idx="7">
                  <c:v>-6.9638811839101118</c:v>
                </c:pt>
                <c:pt idx="8">
                  <c:v>-13.607565723775345</c:v>
                </c:pt>
                <c:pt idx="9">
                  <c:v>-21.952467539609817</c:v>
                </c:pt>
                <c:pt idx="10">
                  <c:v>-29.983714175194262</c:v>
                </c:pt>
                <c:pt idx="11">
                  <c:v>-38.445715359936258</c:v>
                </c:pt>
                <c:pt idx="12">
                  <c:v>-47.512065075346548</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200.23696503241729</c:v>
                </c:pt>
                <c:pt idx="1">
                  <c:v>132.52325809026223</c:v>
                </c:pt>
                <c:pt idx="2">
                  <c:v>66.00574474485785</c:v>
                </c:pt>
                <c:pt idx="3">
                  <c:v>0</c:v>
                </c:pt>
                <c:pt idx="4">
                  <c:v>-63.847880697448034</c:v>
                </c:pt>
                <c:pt idx="5">
                  <c:v>-126.66610692813011</c:v>
                </c:pt>
                <c:pt idx="6">
                  <c:v>-188.37314061885516</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-130.81818460382769</c:v>
                </c:pt>
                <c:pt idx="1">
                  <c:v>-85.46006508863492</c:v>
                </c:pt>
                <c:pt idx="2">
                  <c:v>-42.24911048759548</c:v>
                </c:pt>
                <c:pt idx="3">
                  <c:v>0</c:v>
                </c:pt>
                <c:pt idx="4">
                  <c:v>42.030833960414839</c:v>
                </c:pt>
                <c:pt idx="5">
                  <c:v>81.713634021230163</c:v>
                </c:pt>
                <c:pt idx="6">
                  <c:v>121.34908144163796</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0.2980721279911146</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0.70192787200888551</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en-US"/>
        </a:p>
      </c:txPr>
    </c:legend>
    <c:plotVisOnly val="1"/>
    <c:dispBlanksAs val="gap"/>
    <c:showDLblsOverMax val="0"/>
  </c:chart>
  <c:spPr>
    <a:ln>
      <a:noFill/>
    </a:ln>
  </c:spPr>
  <c:txPr>
    <a:bodyPr/>
    <a:lstStyle/>
    <a:p>
      <a:pPr>
        <a:defRPr sz="850"/>
      </a:pPr>
      <a:endParaRPr lang="en-US"/>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3</xdr:row>
      <xdr:rowOff>50799</xdr:rowOff>
    </xdr:from>
    <xdr:to>
      <xdr:col>13</xdr:col>
      <xdr:colOff>781050</xdr:colOff>
      <xdr:row>63</xdr:row>
      <xdr:rowOff>151848</xdr:rowOff>
    </xdr:to>
    <xdr:pic>
      <xdr:nvPicPr>
        <xdr:cNvPr id="8" name="Picture 7">
          <a:extLst>
            <a:ext uri="{FF2B5EF4-FFF2-40B4-BE49-F238E27FC236}">
              <a16:creationId xmlns:a16="http://schemas.microsoft.com/office/drawing/2014/main" id="{966E6722-DF5C-6345-CC35-660AB904B592}"/>
            </a:ext>
          </a:extLst>
        </xdr:cNvPr>
        <xdr:cNvPicPr>
          <a:picLocks noChangeAspect="1"/>
        </xdr:cNvPicPr>
      </xdr:nvPicPr>
      <xdr:blipFill>
        <a:blip xmlns:r="http://schemas.openxmlformats.org/officeDocument/2006/relationships" r:embed="rId1"/>
        <a:stretch>
          <a:fillRect/>
        </a:stretch>
      </xdr:blipFill>
      <xdr:spPr>
        <a:xfrm>
          <a:off x="1244600" y="589169"/>
          <a:ext cx="7957102" cy="10868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95249</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2706" y="6376988"/>
          <a:ext cx="5945982" cy="1362074"/>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165198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1306251</xdr:colOff>
      <xdr:row>35</xdr:row>
      <xdr:rowOff>170656</xdr:rowOff>
    </xdr:from>
    <xdr:to>
      <xdr:col>10</xdr:col>
      <xdr:colOff>1378006</xdr:colOff>
      <xdr:row>47</xdr:row>
      <xdr:rowOff>170656</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6271157" y="8624094"/>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662940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662940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266701</xdr:colOff>
      <xdr:row>40</xdr:row>
      <xdr:rowOff>98425</xdr:rowOff>
    </xdr:from>
    <xdr:to>
      <xdr:col>11</xdr:col>
      <xdr:colOff>228600</xdr:colOff>
      <xdr:row>54</xdr:row>
      <xdr:rowOff>22225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560070</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542925</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82</xdr:row>
      <xdr:rowOff>43392</xdr:rowOff>
    </xdr:from>
    <xdr:to>
      <xdr:col>8</xdr:col>
      <xdr:colOff>333376</xdr:colOff>
      <xdr:row>100</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52</xdr:row>
      <xdr:rowOff>11642</xdr:rowOff>
    </xdr:from>
    <xdr:to>
      <xdr:col>9</xdr:col>
      <xdr:colOff>152401</xdr:colOff>
      <xdr:row>65</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52</xdr:row>
      <xdr:rowOff>24342</xdr:rowOff>
    </xdr:from>
    <xdr:to>
      <xdr:col>15</xdr:col>
      <xdr:colOff>85725</xdr:colOff>
      <xdr:row>65</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66</xdr:row>
      <xdr:rowOff>144992</xdr:rowOff>
    </xdr:from>
    <xdr:to>
      <xdr:col>9</xdr:col>
      <xdr:colOff>152401</xdr:colOff>
      <xdr:row>81</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66</xdr:row>
      <xdr:rowOff>116416</xdr:rowOff>
    </xdr:from>
    <xdr:to>
      <xdr:col>15</xdr:col>
      <xdr:colOff>47625</xdr:colOff>
      <xdr:row>80</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400050</xdr:colOff>
      <xdr:row>118</xdr:row>
      <xdr:rowOff>152400</xdr:rowOff>
    </xdr:from>
    <xdr:to>
      <xdr:col>15</xdr:col>
      <xdr:colOff>247650</xdr:colOff>
      <xdr:row>134</xdr:row>
      <xdr:rowOff>95250</xdr:rowOff>
    </xdr:to>
    <xdr:graphicFrame macro="">
      <xdr:nvGraphicFramePr>
        <xdr:cNvPr id="3" name="Chart 7">
          <a:extLst>
            <a:ext uri="{FF2B5EF4-FFF2-40B4-BE49-F238E27FC236}">
              <a16:creationId xmlns:a16="http://schemas.microsoft.com/office/drawing/2014/main" id="{CF251C91-5D9B-421A-9394-1B7FE762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torebrand.sharepoint.com/sites/finansir/Supplementary%20Information/Nytt%20resultatoppsett/Tabeller%20som%20skal%20oppdateres/Forsikring.xlsx" TargetMode="External"/><Relationship Id="rId1" Type="http://schemas.openxmlformats.org/officeDocument/2006/relationships/externalLinkPath" Target="https://storebrand.sharepoint.com/sites/finansir/Supplementary%20Information/Nytt%20resultatoppsett/Tabeller%20som%20skal%20oppdateres/Forsikr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etre"/>
      <sheetName val="Reserves"/>
    </sheetNames>
    <sheetDataSet>
      <sheetData sheetId="0"/>
      <sheetData sheetId="1">
        <row r="6">
          <cell r="D6">
            <v>4081</v>
          </cell>
          <cell r="E6">
            <v>4013</v>
          </cell>
          <cell r="F6">
            <v>3889</v>
          </cell>
          <cell r="G6">
            <v>3512</v>
          </cell>
        </row>
        <row r="7">
          <cell r="D7">
            <v>2150</v>
          </cell>
          <cell r="E7">
            <v>2071</v>
          </cell>
          <cell r="F7">
            <v>2056</v>
          </cell>
          <cell r="G7">
            <v>2006</v>
          </cell>
        </row>
        <row r="8">
          <cell r="D8">
            <v>1834</v>
          </cell>
          <cell r="E8">
            <v>1738</v>
          </cell>
          <cell r="F8">
            <v>1703</v>
          </cell>
          <cell r="G8">
            <v>1487</v>
          </cell>
        </row>
      </sheetData>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opLeftCell="A7" zoomScale="96" workbookViewId="0">
      <selection activeCell="B15" sqref="B15"/>
    </sheetView>
  </sheetViews>
  <sheetFormatPr defaultColWidth="9.140625" defaultRowHeight="15"/>
  <cols>
    <col min="1" max="12" width="9.140625" style="2"/>
    <col min="13" max="35" width="11.42578125" style="2"/>
  </cols>
  <sheetData>
    <row r="1" spans="1:2">
      <c r="A1" s="2" t="s">
        <v>294</v>
      </c>
      <c r="B1" s="2">
        <v>1</v>
      </c>
    </row>
    <row r="25" spans="1:35">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row>
    <row r="26" spans="1:3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row>
    <row r="27" spans="1:3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row>
    <row r="28" spans="1:3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row>
    <row r="29" spans="1:3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row>
    <row r="30" spans="1:3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topLeftCell="A17" zoomScale="130" zoomScaleNormal="130" workbookViewId="0">
      <selection activeCell="E23" sqref="E23"/>
    </sheetView>
  </sheetViews>
  <sheetFormatPr defaultColWidth="0" defaultRowHeight="15" zeroHeight="1"/>
  <cols>
    <col min="1" max="1" width="7.85546875" style="2" customWidth="1"/>
    <col min="2" max="2" width="8.5703125" style="2" customWidth="1"/>
    <col min="3" max="3" width="29.42578125" style="2" customWidth="1"/>
    <col min="4" max="7" width="7" style="2" customWidth="1"/>
    <col min="8" max="8" width="7" style="206" customWidth="1"/>
    <col min="9" max="10" width="7" style="2" customWidth="1"/>
    <col min="11" max="11" width="8.85546875" style="206" customWidth="1"/>
    <col min="12" max="16" width="8.42578125" style="2" customWidth="1"/>
    <col min="17" max="17" width="11.42578125" style="2" customWidth="1"/>
    <col min="18" max="16384" width="11.42578125" style="2" hidden="1"/>
  </cols>
  <sheetData>
    <row r="1" spans="2:16" ht="27" customHeight="1" thickBot="1">
      <c r="B1" s="1"/>
      <c r="C1" s="253" t="s">
        <v>166</v>
      </c>
      <c r="D1" s="252"/>
      <c r="E1" s="252"/>
      <c r="F1" s="252"/>
      <c r="G1" s="252"/>
      <c r="H1" s="252"/>
      <c r="I1" s="252"/>
      <c r="J1" s="252"/>
      <c r="K1" s="559"/>
      <c r="L1" s="3"/>
      <c r="M1" s="3"/>
      <c r="N1" s="3"/>
      <c r="O1" s="3"/>
      <c r="P1" s="3"/>
    </row>
    <row r="2" spans="2:16" ht="27.75" customHeight="1">
      <c r="B2" s="1"/>
      <c r="C2" s="848"/>
      <c r="D2" s="848"/>
      <c r="E2" s="848"/>
      <c r="F2" s="848"/>
      <c r="G2" s="848"/>
      <c r="H2" s="848"/>
      <c r="I2" s="848"/>
      <c r="J2" s="848"/>
      <c r="K2" s="848"/>
      <c r="L2" s="3"/>
      <c r="M2" s="3"/>
      <c r="N2" s="3"/>
      <c r="O2" s="3"/>
      <c r="P2" s="3"/>
    </row>
    <row r="3" spans="2:16" ht="25.5" customHeight="1">
      <c r="B3" s="1"/>
      <c r="C3" s="256" t="s">
        <v>182</v>
      </c>
      <c r="D3" s="1"/>
      <c r="E3" s="1"/>
      <c r="F3" s="1"/>
      <c r="G3" s="1"/>
      <c r="H3" s="123"/>
      <c r="I3" s="1"/>
      <c r="J3" s="1"/>
      <c r="K3" s="123"/>
      <c r="L3" s="1"/>
      <c r="M3" s="1"/>
      <c r="N3" s="1"/>
      <c r="O3" s="1"/>
      <c r="P3" s="1"/>
    </row>
    <row r="4" spans="2:16" ht="42.75" customHeight="1">
      <c r="B4" s="1"/>
      <c r="C4" s="872" t="s">
        <v>266</v>
      </c>
      <c r="D4" s="872"/>
      <c r="E4" s="872"/>
      <c r="F4" s="872"/>
      <c r="G4" s="872"/>
      <c r="H4" s="872"/>
      <c r="I4" s="872"/>
      <c r="J4" s="872"/>
      <c r="K4" s="872"/>
      <c r="L4" s="3"/>
      <c r="M4" s="3"/>
      <c r="N4" s="3"/>
      <c r="O4" s="3"/>
      <c r="P4" s="3"/>
    </row>
    <row r="5" spans="2:16">
      <c r="B5" s="1"/>
      <c r="C5" s="21">
        <v>0</v>
      </c>
      <c r="D5" s="15">
        <v>2023</v>
      </c>
      <c r="E5" s="15" t="s">
        <v>348</v>
      </c>
      <c r="F5" s="15">
        <v>2022</v>
      </c>
      <c r="G5" s="15" t="s">
        <v>348</v>
      </c>
      <c r="H5" s="16" t="s">
        <v>348</v>
      </c>
      <c r="I5" s="850" t="s">
        <v>349</v>
      </c>
      <c r="J5" s="850"/>
      <c r="K5" s="16" t="s">
        <v>272</v>
      </c>
      <c r="L5" s="92"/>
      <c r="M5" s="85"/>
      <c r="N5" s="85"/>
      <c r="O5" s="85"/>
      <c r="P5" s="85"/>
    </row>
    <row r="6" spans="2:16">
      <c r="B6" s="1"/>
      <c r="C6" s="15" t="s">
        <v>51</v>
      </c>
      <c r="D6" s="16" t="s">
        <v>347</v>
      </c>
      <c r="E6" s="16" t="s">
        <v>350</v>
      </c>
      <c r="F6" s="16" t="s">
        <v>351</v>
      </c>
      <c r="G6" s="16" t="s">
        <v>352</v>
      </c>
      <c r="H6" s="16" t="s">
        <v>347</v>
      </c>
      <c r="I6" s="16">
        <v>2023</v>
      </c>
      <c r="J6" s="16">
        <v>2022</v>
      </c>
      <c r="K6" s="16">
        <v>2022</v>
      </c>
      <c r="L6" s="86"/>
      <c r="M6" s="85"/>
      <c r="N6" s="85"/>
      <c r="O6" s="85"/>
      <c r="P6" s="85"/>
    </row>
    <row r="7" spans="2:16" ht="15" customHeight="1">
      <c r="B7" s="1"/>
      <c r="C7" s="277" t="s">
        <v>359</v>
      </c>
      <c r="D7" s="344">
        <v>5.613814000000005</v>
      </c>
      <c r="E7" s="34">
        <v>5.7890110000000021</v>
      </c>
      <c r="F7" s="34">
        <v>1.5821660000000008</v>
      </c>
      <c r="G7" s="34">
        <v>5.5655560000000008</v>
      </c>
      <c r="H7" s="34">
        <v>3.8837669999999918</v>
      </c>
      <c r="I7" s="344">
        <v>11.402824999999993</v>
      </c>
      <c r="J7" s="34">
        <v>9.3859539999999981</v>
      </c>
      <c r="K7" s="34">
        <v>16.533676000000014</v>
      </c>
      <c r="L7" s="34"/>
      <c r="M7" s="34"/>
      <c r="N7" s="34"/>
      <c r="O7" s="34"/>
      <c r="P7" s="34"/>
    </row>
    <row r="8" spans="2:16" ht="15" customHeight="1">
      <c r="B8" s="1"/>
      <c r="C8" s="277" t="s">
        <v>355</v>
      </c>
      <c r="D8" s="344">
        <v>-109.45638600000001</v>
      </c>
      <c r="E8" s="34">
        <v>-93.765660999999994</v>
      </c>
      <c r="F8" s="34">
        <v>-77.026009999999999</v>
      </c>
      <c r="G8" s="34">
        <v>-87.321362000000008</v>
      </c>
      <c r="H8" s="34">
        <v>-69.776090999999994</v>
      </c>
      <c r="I8" s="344">
        <v>-203.222047</v>
      </c>
      <c r="J8" s="34">
        <v>-134.25365599999998</v>
      </c>
      <c r="K8" s="34">
        <v>-298.60102800000004</v>
      </c>
      <c r="L8" s="34"/>
      <c r="M8" s="34"/>
      <c r="N8" s="34"/>
      <c r="O8" s="34"/>
      <c r="P8" s="34"/>
    </row>
    <row r="9" spans="2:16" ht="15" customHeight="1">
      <c r="B9" s="1"/>
      <c r="C9" s="420" t="s">
        <v>356</v>
      </c>
      <c r="D9" s="451">
        <v>-103.842572</v>
      </c>
      <c r="E9" s="627">
        <v>-87.976650000000006</v>
      </c>
      <c r="F9" s="627">
        <v>-75.443843999999999</v>
      </c>
      <c r="G9" s="627">
        <v>-81.755806000000007</v>
      </c>
      <c r="H9" s="627">
        <v>-65.892324000000002</v>
      </c>
      <c r="I9" s="451">
        <v>-191.819222</v>
      </c>
      <c r="J9" s="627">
        <v>-124.86770199999999</v>
      </c>
      <c r="K9" s="627">
        <v>-282.06735200000003</v>
      </c>
      <c r="L9" s="34"/>
      <c r="M9" s="34"/>
      <c r="N9" s="34"/>
      <c r="O9" s="34"/>
      <c r="P9" s="34"/>
    </row>
    <row r="10" spans="2:16" ht="15" customHeight="1">
      <c r="B10" s="1"/>
      <c r="C10" s="163" t="s">
        <v>360</v>
      </c>
      <c r="D10" s="447">
        <v>128.64527699999999</v>
      </c>
      <c r="E10" s="627">
        <v>158.585385</v>
      </c>
      <c r="F10" s="627">
        <v>98.238007999999994</v>
      </c>
      <c r="G10" s="627">
        <v>-6.8592579999999996</v>
      </c>
      <c r="H10" s="627">
        <v>-172.035989</v>
      </c>
      <c r="I10" s="447">
        <v>287.230662</v>
      </c>
      <c r="J10" s="627">
        <v>-229.501937</v>
      </c>
      <c r="K10" s="627">
        <v>-138.123187</v>
      </c>
      <c r="L10" s="36"/>
      <c r="M10" s="36"/>
      <c r="N10" s="36"/>
      <c r="O10" s="36"/>
      <c r="P10" s="36"/>
    </row>
    <row r="11" spans="2:16" ht="15" customHeight="1">
      <c r="B11" s="1"/>
      <c r="C11" s="380" t="s">
        <v>323</v>
      </c>
      <c r="D11" s="381">
        <v>24.802705</v>
      </c>
      <c r="E11" s="628">
        <v>70.608734999999996</v>
      </c>
      <c r="F11" s="628">
        <v>22.794163999999999</v>
      </c>
      <c r="G11" s="628">
        <v>-88.615064000000004</v>
      </c>
      <c r="H11" s="628">
        <v>-237.928313</v>
      </c>
      <c r="I11" s="381">
        <v>95.411439999999999</v>
      </c>
      <c r="J11" s="628">
        <v>-354.36963900000001</v>
      </c>
      <c r="K11" s="628">
        <v>-420.190539</v>
      </c>
      <c r="L11" s="36"/>
      <c r="M11" s="36"/>
      <c r="N11" s="36"/>
      <c r="O11" s="36"/>
      <c r="P11" s="36"/>
    </row>
    <row r="12" spans="2:16" ht="15" hidden="1" customHeight="1">
      <c r="B12" s="1"/>
      <c r="C12" s="24"/>
      <c r="D12" s="448"/>
      <c r="E12" s="87"/>
      <c r="F12" s="87"/>
      <c r="G12" s="87"/>
      <c r="H12" s="449"/>
      <c r="I12" s="20"/>
      <c r="J12" s="87"/>
      <c r="K12" s="449"/>
      <c r="L12" s="37"/>
      <c r="M12" s="37"/>
      <c r="N12" s="37"/>
      <c r="O12" s="37"/>
      <c r="P12" s="37"/>
    </row>
    <row r="13" spans="2:16" ht="15" customHeight="1">
      <c r="B13" s="1"/>
      <c r="C13" s="321" t="s">
        <v>185</v>
      </c>
      <c r="D13" s="323"/>
      <c r="E13" s="323"/>
      <c r="F13" s="323"/>
      <c r="G13" s="323"/>
      <c r="H13" s="323"/>
      <c r="I13" s="323"/>
      <c r="J13" s="323"/>
      <c r="K13" s="568"/>
      <c r="L13" s="3"/>
      <c r="M13" s="3"/>
      <c r="N13" s="3"/>
      <c r="O13" s="3"/>
      <c r="P13" s="3"/>
    </row>
    <row r="14" spans="2:16">
      <c r="B14" s="1"/>
      <c r="C14" s="46"/>
      <c r="D14" s="48"/>
      <c r="E14" s="48"/>
      <c r="F14" s="48"/>
      <c r="G14" s="48"/>
      <c r="H14" s="48"/>
      <c r="I14" s="48"/>
      <c r="J14" s="48"/>
      <c r="K14" s="216"/>
      <c r="L14" s="3"/>
      <c r="M14" s="3"/>
      <c r="N14" s="3"/>
      <c r="O14" s="3"/>
      <c r="P14" s="3"/>
    </row>
    <row r="15" spans="2:16">
      <c r="B15" s="1"/>
      <c r="C15" s="245" t="s">
        <v>160</v>
      </c>
      <c r="D15" s="1"/>
      <c r="E15" s="1"/>
      <c r="F15" s="1"/>
      <c r="G15" s="1"/>
      <c r="H15" s="1"/>
      <c r="I15" s="1"/>
      <c r="J15" s="1"/>
      <c r="K15" s="123"/>
      <c r="L15" s="3"/>
      <c r="M15" s="3"/>
      <c r="N15" s="3"/>
      <c r="O15" s="3"/>
      <c r="P15" s="3"/>
    </row>
    <row r="16" spans="2:16">
      <c r="B16" s="1"/>
      <c r="C16" s="21">
        <v>0</v>
      </c>
      <c r="D16" s="15">
        <v>2023</v>
      </c>
      <c r="E16" s="15" t="s">
        <v>348</v>
      </c>
      <c r="F16" s="15">
        <v>2022</v>
      </c>
      <c r="G16" s="15" t="s">
        <v>348</v>
      </c>
      <c r="H16" s="16" t="s">
        <v>348</v>
      </c>
      <c r="I16" s="850" t="s">
        <v>349</v>
      </c>
      <c r="J16" s="850"/>
      <c r="K16" s="16" t="s">
        <v>272</v>
      </c>
      <c r="L16" s="3"/>
      <c r="M16" s="3"/>
      <c r="N16" s="3"/>
      <c r="O16" s="3"/>
      <c r="P16" s="3"/>
    </row>
    <row r="17" spans="2:16">
      <c r="B17" s="1"/>
      <c r="C17" s="15" t="s">
        <v>51</v>
      </c>
      <c r="D17" s="16" t="s">
        <v>347</v>
      </c>
      <c r="E17" s="16" t="s">
        <v>350</v>
      </c>
      <c r="F17" s="16" t="s">
        <v>351</v>
      </c>
      <c r="G17" s="16" t="s">
        <v>352</v>
      </c>
      <c r="H17" s="16" t="s">
        <v>347</v>
      </c>
      <c r="I17" s="16">
        <v>2023</v>
      </c>
      <c r="J17" s="16">
        <v>2022</v>
      </c>
      <c r="K17" s="16">
        <v>2022</v>
      </c>
      <c r="L17" s="3"/>
      <c r="M17" s="3"/>
      <c r="N17" s="3"/>
      <c r="O17" s="3"/>
      <c r="P17" s="3"/>
    </row>
    <row r="18" spans="2:16" ht="15" customHeight="1">
      <c r="B18" s="1"/>
      <c r="C18" s="3" t="s">
        <v>359</v>
      </c>
      <c r="D18" s="23">
        <v>-71.374594999999999</v>
      </c>
      <c r="E18" s="34">
        <v>-65.61121</v>
      </c>
      <c r="F18" s="34">
        <v>-65.752106999999995</v>
      </c>
      <c r="G18" s="34">
        <v>-69.847001000000006</v>
      </c>
      <c r="H18" s="98">
        <v>-72.654794999999993</v>
      </c>
      <c r="I18" s="23">
        <v>-136.985805</v>
      </c>
      <c r="J18" s="34">
        <v>-148.05103399999999</v>
      </c>
      <c r="K18" s="98">
        <v>-283.65014200000002</v>
      </c>
      <c r="L18" s="3"/>
      <c r="M18" s="3"/>
      <c r="N18" s="3"/>
      <c r="O18" s="3"/>
      <c r="P18" s="3"/>
    </row>
    <row r="19" spans="2:16" ht="15" customHeight="1">
      <c r="B19" s="1"/>
      <c r="C19" s="3" t="s">
        <v>355</v>
      </c>
      <c r="D19" s="23">
        <v>71.374594999999999</v>
      </c>
      <c r="E19" s="34">
        <v>65.61121</v>
      </c>
      <c r="F19" s="34">
        <v>65.752106999999995</v>
      </c>
      <c r="G19" s="34">
        <v>69.847001000000006</v>
      </c>
      <c r="H19" s="98">
        <v>72.654794999999993</v>
      </c>
      <c r="I19" s="23">
        <v>136.985805</v>
      </c>
      <c r="J19" s="34">
        <v>148.05103399999999</v>
      </c>
      <c r="K19" s="98">
        <v>283.65014200000002</v>
      </c>
      <c r="L19" s="3"/>
      <c r="M19" s="3"/>
      <c r="N19" s="3"/>
      <c r="O19" s="3"/>
      <c r="P19" s="3"/>
    </row>
    <row r="20" spans="2:16" ht="15" customHeight="1">
      <c r="B20" s="1"/>
      <c r="C20" s="46" t="s">
        <v>357</v>
      </c>
      <c r="D20" s="19">
        <v>0</v>
      </c>
      <c r="E20" s="36">
        <v>0</v>
      </c>
      <c r="F20" s="36">
        <v>0</v>
      </c>
      <c r="G20" s="36">
        <v>0</v>
      </c>
      <c r="H20" s="36">
        <v>0</v>
      </c>
      <c r="I20" s="19">
        <v>0</v>
      </c>
      <c r="J20" s="36">
        <v>0</v>
      </c>
      <c r="K20" s="95">
        <v>0</v>
      </c>
      <c r="L20" s="3"/>
      <c r="M20" s="3"/>
      <c r="N20" s="3"/>
      <c r="O20" s="3"/>
      <c r="P20" s="3"/>
    </row>
    <row r="21" spans="2:16" ht="15" customHeight="1">
      <c r="B21" s="1"/>
      <c r="C21" s="380" t="s">
        <v>372</v>
      </c>
      <c r="D21" s="381">
        <v>0</v>
      </c>
      <c r="E21" s="382">
        <v>0</v>
      </c>
      <c r="F21" s="382">
        <v>0</v>
      </c>
      <c r="G21" s="382">
        <v>0</v>
      </c>
      <c r="H21" s="382">
        <v>0</v>
      </c>
      <c r="I21" s="381">
        <v>0</v>
      </c>
      <c r="J21" s="382">
        <v>0</v>
      </c>
      <c r="K21" s="383">
        <v>0</v>
      </c>
      <c r="L21" s="3"/>
      <c r="M21" s="3"/>
      <c r="N21" s="3"/>
      <c r="O21" s="3"/>
      <c r="P21" s="3"/>
    </row>
    <row r="22" spans="2:16">
      <c r="B22" s="1"/>
      <c r="C22" s="46"/>
      <c r="D22" s="48"/>
      <c r="E22" s="48"/>
      <c r="F22" s="48"/>
      <c r="G22" s="48"/>
      <c r="H22" s="48"/>
      <c r="I22" s="48"/>
      <c r="J22" s="48"/>
      <c r="K22" s="216"/>
      <c r="L22" s="3"/>
      <c r="M22" s="3"/>
      <c r="N22" s="3"/>
      <c r="O22" s="3"/>
      <c r="P22" s="3"/>
    </row>
    <row r="23" spans="2:16" ht="21.75" customHeight="1">
      <c r="B23" s="1"/>
      <c r="C23" s="256" t="s">
        <v>0</v>
      </c>
      <c r="D23" s="1"/>
      <c r="E23" s="1"/>
      <c r="F23" s="1"/>
      <c r="G23" s="1"/>
      <c r="H23" s="123"/>
      <c r="I23" s="1"/>
      <c r="J23" s="37"/>
      <c r="K23" s="102"/>
      <c r="L23" s="37"/>
      <c r="M23" s="37"/>
      <c r="N23" s="37"/>
      <c r="O23" s="37"/>
      <c r="P23" s="37"/>
    </row>
    <row r="24" spans="2:16">
      <c r="B24" s="1"/>
      <c r="C24" s="844" t="s">
        <v>293</v>
      </c>
      <c r="D24" s="844"/>
      <c r="E24" s="844"/>
      <c r="F24" s="844"/>
      <c r="G24" s="844"/>
      <c r="H24" s="844"/>
      <c r="I24" s="844"/>
      <c r="J24" s="37"/>
      <c r="K24" s="102"/>
      <c r="L24" s="37"/>
      <c r="M24" s="37"/>
      <c r="N24" s="37"/>
      <c r="O24" s="37"/>
      <c r="P24" s="37"/>
    </row>
    <row r="25" spans="2:16">
      <c r="B25" s="1"/>
      <c r="C25" s="21">
        <v>0</v>
      </c>
      <c r="D25" s="15">
        <v>2023</v>
      </c>
      <c r="E25" s="15" t="s">
        <v>348</v>
      </c>
      <c r="F25" s="15">
        <v>2022</v>
      </c>
      <c r="G25" s="15" t="s">
        <v>348</v>
      </c>
      <c r="H25" s="16" t="s">
        <v>348</v>
      </c>
      <c r="I25" s="92"/>
      <c r="J25" s="37"/>
      <c r="K25" s="102"/>
      <c r="L25" s="37"/>
      <c r="M25" s="37"/>
      <c r="N25" s="37"/>
      <c r="O25" s="37"/>
      <c r="P25" s="37"/>
    </row>
    <row r="26" spans="2:16">
      <c r="B26" s="1"/>
      <c r="C26" s="15" t="s">
        <v>51</v>
      </c>
      <c r="D26" s="16" t="s">
        <v>347</v>
      </c>
      <c r="E26" s="16" t="s">
        <v>350</v>
      </c>
      <c r="F26" s="16" t="s">
        <v>351</v>
      </c>
      <c r="G26" s="16" t="s">
        <v>352</v>
      </c>
      <c r="H26" s="16" t="s">
        <v>347</v>
      </c>
      <c r="I26" s="86"/>
      <c r="J26" s="37"/>
      <c r="K26" s="102"/>
      <c r="L26" s="37"/>
      <c r="M26" s="37"/>
      <c r="N26" s="37"/>
      <c r="O26" s="37"/>
      <c r="P26" s="37"/>
    </row>
    <row r="27" spans="2:16" ht="15" customHeight="1">
      <c r="B27" s="1"/>
      <c r="C27" s="3" t="s">
        <v>66</v>
      </c>
      <c r="D27" s="8">
        <v>3778.1819399999999</v>
      </c>
      <c r="E27" s="29">
        <v>5527.8572400000003</v>
      </c>
      <c r="F27" s="29">
        <v>4668.9121770000002</v>
      </c>
      <c r="G27" s="29">
        <v>5021.1355570000005</v>
      </c>
      <c r="H27" s="213">
        <v>5689.4053260000001</v>
      </c>
      <c r="I27" s="739"/>
      <c r="J27" s="37"/>
      <c r="K27" s="102"/>
      <c r="L27" s="37"/>
      <c r="M27" s="37"/>
      <c r="N27" s="37"/>
      <c r="O27" s="37"/>
      <c r="P27" s="37"/>
    </row>
    <row r="28" spans="2:16" ht="15" customHeight="1">
      <c r="B28" s="1"/>
      <c r="C28" s="3" t="s">
        <v>211</v>
      </c>
      <c r="D28" s="8">
        <v>20844.420918635758</v>
      </c>
      <c r="E28" s="29">
        <v>20813.508396638626</v>
      </c>
      <c r="F28" s="29">
        <v>20483.306997942436</v>
      </c>
      <c r="G28" s="29">
        <v>20713.214148822008</v>
      </c>
      <c r="H28" s="213">
        <v>20875.274608623193</v>
      </c>
      <c r="I28" s="86">
        <v>0</v>
      </c>
      <c r="J28" s="37"/>
      <c r="K28" s="102"/>
      <c r="L28" s="37"/>
      <c r="M28" s="37"/>
      <c r="N28" s="37"/>
      <c r="O28" s="37"/>
      <c r="P28" s="37"/>
    </row>
    <row r="29" spans="2:16" ht="15" customHeight="1">
      <c r="B29" s="1"/>
      <c r="C29" s="3" t="s">
        <v>216</v>
      </c>
      <c r="D29" s="8">
        <v>5153.378790093524</v>
      </c>
      <c r="E29" s="29">
        <v>4909.8263942477761</v>
      </c>
      <c r="F29" s="29">
        <v>4342.8638362836755</v>
      </c>
      <c r="G29" s="29">
        <v>4285.3546763836193</v>
      </c>
      <c r="H29" s="213">
        <v>4478</v>
      </c>
      <c r="I29" s="86"/>
      <c r="J29" s="37"/>
      <c r="K29" s="102"/>
      <c r="L29" s="37"/>
      <c r="M29" s="37"/>
      <c r="N29" s="37"/>
      <c r="O29" s="37"/>
      <c r="P29" s="37"/>
    </row>
    <row r="30" spans="2:16" ht="15" customHeight="1">
      <c r="B30" s="1"/>
      <c r="C30" s="380" t="s">
        <v>49</v>
      </c>
      <c r="D30" s="445">
        <f>SUM(D27:D29)</f>
        <v>29775.981648729281</v>
      </c>
      <c r="E30" s="629">
        <f>SUM(E27:E29)</f>
        <v>31251.192030886403</v>
      </c>
      <c r="F30" s="629">
        <f>SUM(F27:F29)</f>
        <v>29495.083011226114</v>
      </c>
      <c r="G30" s="629">
        <f>SUM(G27:G29)</f>
        <v>30019.704382205629</v>
      </c>
      <c r="H30" s="446">
        <f>SUM(H27:H29)</f>
        <v>31042.679934623193</v>
      </c>
      <c r="I30" s="37"/>
      <c r="J30" s="37"/>
      <c r="K30" s="102"/>
      <c r="L30" s="37"/>
      <c r="M30" s="37"/>
      <c r="N30" s="37"/>
      <c r="O30" s="37"/>
      <c r="P30" s="37"/>
    </row>
    <row r="31" spans="2:16">
      <c r="B31" s="1"/>
      <c r="C31" s="14"/>
      <c r="D31" s="51"/>
      <c r="E31" s="51"/>
      <c r="F31" s="51"/>
      <c r="G31" s="51"/>
      <c r="H31" s="214"/>
      <c r="I31" s="37"/>
      <c r="J31" s="37"/>
      <c r="K31" s="102"/>
      <c r="L31" s="37"/>
      <c r="M31" s="37"/>
      <c r="N31" s="37"/>
      <c r="O31" s="37"/>
      <c r="P31" s="37"/>
    </row>
    <row r="32" spans="2:16" ht="26.25" customHeight="1">
      <c r="B32" s="1"/>
      <c r="C32" s="870" t="s">
        <v>262</v>
      </c>
      <c r="D32" s="871"/>
      <c r="E32" s="51"/>
      <c r="F32" s="870" t="s">
        <v>263</v>
      </c>
      <c r="G32" s="871"/>
      <c r="H32" s="871"/>
      <c r="I32" s="871"/>
      <c r="J32" s="37"/>
      <c r="K32" s="102"/>
      <c r="L32" s="37"/>
      <c r="M32" s="37"/>
      <c r="N32" s="37"/>
      <c r="O32" s="37"/>
      <c r="P32" s="37"/>
    </row>
    <row r="33" spans="2:16">
      <c r="B33" s="1"/>
      <c r="C33" s="15" t="s">
        <v>386</v>
      </c>
      <c r="D33" s="15">
        <f>D16</f>
        <v>2023</v>
      </c>
      <c r="E33" s="51"/>
      <c r="F33" s="15" t="str">
        <f>C33</f>
        <v>Asset class</v>
      </c>
      <c r="G33" s="206"/>
      <c r="H33" s="2"/>
      <c r="I33" s="15">
        <f>D33</f>
        <v>2023</v>
      </c>
      <c r="J33" s="37"/>
      <c r="K33" s="102"/>
      <c r="L33" s="37"/>
      <c r="M33" s="37"/>
      <c r="N33" s="37"/>
      <c r="O33" s="37"/>
      <c r="P33" s="37"/>
    </row>
    <row r="34" spans="2:16">
      <c r="B34" s="1"/>
      <c r="C34" s="15" t="s">
        <v>164</v>
      </c>
      <c r="D34" s="16" t="str">
        <f>D17</f>
        <v>Q2</v>
      </c>
      <c r="E34" s="51"/>
      <c r="F34" s="15" t="s">
        <v>164</v>
      </c>
      <c r="G34" s="206"/>
      <c r="H34" s="2"/>
      <c r="I34" s="16" t="str">
        <f>D34</f>
        <v>Q2</v>
      </c>
      <c r="J34" s="37"/>
      <c r="K34" s="102"/>
      <c r="L34" s="37"/>
      <c r="M34" s="37"/>
      <c r="N34" s="37"/>
      <c r="O34" s="37"/>
      <c r="P34" s="37"/>
    </row>
    <row r="35" spans="2:16">
      <c r="B35" s="1"/>
      <c r="C35" s="330" t="s">
        <v>336</v>
      </c>
      <c r="D35" s="751" t="s">
        <v>288</v>
      </c>
      <c r="E35" s="51"/>
      <c r="F35" s="330" t="s">
        <v>336</v>
      </c>
      <c r="G35" s="634"/>
      <c r="H35" s="634"/>
      <c r="I35" s="634">
        <v>5.9507879980810986E-3</v>
      </c>
      <c r="J35" s="37"/>
      <c r="K35" s="102"/>
      <c r="L35" s="37"/>
      <c r="M35" s="37"/>
      <c r="N35" s="37"/>
      <c r="O35" s="37"/>
      <c r="P35" s="37"/>
    </row>
    <row r="36" spans="2:16">
      <c r="B36" s="1"/>
      <c r="C36" s="330" t="s">
        <v>337</v>
      </c>
      <c r="D36" s="751" t="s">
        <v>288</v>
      </c>
      <c r="E36" s="51"/>
      <c r="F36" s="330" t="s">
        <v>337</v>
      </c>
      <c r="G36" s="634"/>
      <c r="H36" s="634"/>
      <c r="I36" s="634">
        <v>1.0113338311607108E-2</v>
      </c>
      <c r="J36" s="37"/>
      <c r="K36" s="102"/>
      <c r="L36" s="37"/>
      <c r="M36" s="1"/>
      <c r="N36" s="1"/>
      <c r="O36" s="1"/>
      <c r="P36" s="1"/>
    </row>
    <row r="37" spans="2:16">
      <c r="B37" s="1"/>
      <c r="C37" s="330" t="s">
        <v>343</v>
      </c>
      <c r="D37" s="634">
        <v>0.70192787200888551</v>
      </c>
      <c r="E37" s="51"/>
      <c r="F37" s="330" t="s">
        <v>343</v>
      </c>
      <c r="G37" s="634"/>
      <c r="H37" s="634"/>
      <c r="I37" s="634">
        <v>0.17131148352891076</v>
      </c>
      <c r="J37" s="37"/>
      <c r="K37" s="102"/>
      <c r="L37" s="37"/>
      <c r="M37" s="1"/>
      <c r="N37" s="1"/>
      <c r="O37" s="1"/>
      <c r="P37" s="1"/>
    </row>
    <row r="38" spans="2:16">
      <c r="B38" s="1"/>
      <c r="C38" s="330" t="s">
        <v>341</v>
      </c>
      <c r="D38" s="634">
        <v>0.2980721279911146</v>
      </c>
      <c r="E38" s="51"/>
      <c r="F38" s="330" t="s">
        <v>341</v>
      </c>
      <c r="G38" s="634"/>
      <c r="H38" s="634"/>
      <c r="I38" s="634">
        <v>0.14301955577988967</v>
      </c>
      <c r="J38" s="37"/>
      <c r="K38" s="102"/>
      <c r="L38" s="37"/>
      <c r="M38" s="1"/>
      <c r="N38" s="1"/>
      <c r="O38" s="1"/>
      <c r="P38" s="1"/>
    </row>
    <row r="39" spans="2:16">
      <c r="B39" s="1"/>
      <c r="C39" s="422" t="s">
        <v>190</v>
      </c>
      <c r="D39" s="423">
        <f>SUM(D35:D38)</f>
        <v>1</v>
      </c>
      <c r="E39" s="51"/>
      <c r="F39" s="330" t="s">
        <v>342</v>
      </c>
      <c r="G39" s="634"/>
      <c r="H39" s="634"/>
      <c r="I39" s="634">
        <v>0.6696048343815113</v>
      </c>
      <c r="J39" s="37"/>
      <c r="K39" s="102"/>
      <c r="L39" s="37"/>
      <c r="M39" s="1"/>
      <c r="N39" s="1"/>
      <c r="O39" s="1"/>
      <c r="P39" s="1"/>
    </row>
    <row r="40" spans="2:16">
      <c r="B40" s="1"/>
      <c r="C40" s="14"/>
      <c r="D40" s="331"/>
      <c r="E40" s="51"/>
      <c r="F40" s="422" t="s">
        <v>190</v>
      </c>
      <c r="G40" s="423"/>
      <c r="H40" s="423"/>
      <c r="I40" s="423">
        <f>SUM(I35:I39)</f>
        <v>1</v>
      </c>
      <c r="J40" s="37"/>
      <c r="K40" s="102"/>
      <c r="L40" s="37"/>
      <c r="M40" s="1"/>
      <c r="N40" s="1"/>
      <c r="O40" s="1"/>
      <c r="P40" s="1"/>
    </row>
    <row r="41" spans="2:16">
      <c r="B41" s="1"/>
      <c r="C41" s="14"/>
      <c r="D41" s="331"/>
      <c r="E41" s="51"/>
      <c r="F41" s="322"/>
      <c r="G41" s="322"/>
      <c r="H41" s="324"/>
      <c r="I41" s="37"/>
      <c r="J41" s="37"/>
      <c r="K41" s="102"/>
      <c r="L41" s="37"/>
      <c r="M41" s="1"/>
      <c r="N41" s="1"/>
      <c r="O41" s="1"/>
      <c r="P41" s="1"/>
    </row>
    <row r="42" spans="2:16">
      <c r="B42" s="1"/>
      <c r="C42" s="14"/>
      <c r="D42" s="51"/>
      <c r="E42" s="51"/>
      <c r="F42" s="322"/>
      <c r="G42" s="322"/>
      <c r="H42" s="324"/>
      <c r="I42" s="37"/>
      <c r="J42" s="37"/>
      <c r="K42" s="102"/>
      <c r="L42" s="37"/>
      <c r="M42" s="1"/>
      <c r="N42" s="1"/>
      <c r="O42" s="1"/>
      <c r="P42" s="1"/>
    </row>
    <row r="43" spans="2:16">
      <c r="B43" s="1"/>
      <c r="C43" s="14"/>
      <c r="D43" s="51"/>
      <c r="E43" s="51"/>
      <c r="F43" s="51"/>
      <c r="G43" s="51"/>
      <c r="H43" s="214"/>
      <c r="I43" s="37"/>
      <c r="J43" s="37"/>
      <c r="K43" s="102"/>
      <c r="L43" s="37"/>
      <c r="M43" s="1"/>
      <c r="N43" s="1"/>
      <c r="O43" s="1"/>
      <c r="P43" s="1"/>
    </row>
    <row r="44" spans="2:16">
      <c r="B44" s="1"/>
      <c r="C44" s="844" t="s">
        <v>264</v>
      </c>
      <c r="D44" s="844"/>
      <c r="E44" s="844"/>
      <c r="F44" s="844"/>
      <c r="G44" s="844"/>
      <c r="H44" s="844"/>
      <c r="I44" s="3"/>
      <c r="J44" s="3"/>
      <c r="K44" s="207"/>
      <c r="L44" s="3"/>
      <c r="M44" s="1"/>
      <c r="N44" s="1"/>
      <c r="O44" s="1"/>
      <c r="P44" s="1"/>
    </row>
    <row r="45" spans="2:16">
      <c r="B45" s="1"/>
      <c r="C45" s="21">
        <v>0</v>
      </c>
      <c r="D45" s="15">
        <v>2023</v>
      </c>
      <c r="E45" s="15" t="s">
        <v>348</v>
      </c>
      <c r="F45" s="15">
        <v>2022</v>
      </c>
      <c r="G45" s="15" t="s">
        <v>348</v>
      </c>
      <c r="H45" s="16" t="s">
        <v>348</v>
      </c>
      <c r="I45" s="92"/>
      <c r="J45" s="92"/>
      <c r="K45" s="86"/>
      <c r="L45" s="92"/>
      <c r="M45" s="1"/>
      <c r="N45" s="1"/>
      <c r="O45" s="1"/>
      <c r="P45" s="1"/>
    </row>
    <row r="46" spans="2:16">
      <c r="B46" s="1"/>
      <c r="C46" s="15" t="s">
        <v>51</v>
      </c>
      <c r="D46" s="135" t="s">
        <v>347</v>
      </c>
      <c r="E46" s="135" t="s">
        <v>350</v>
      </c>
      <c r="F46" s="135" t="s">
        <v>351</v>
      </c>
      <c r="G46" s="135" t="s">
        <v>352</v>
      </c>
      <c r="H46" s="135" t="s">
        <v>347</v>
      </c>
      <c r="I46" s="86"/>
      <c r="J46" s="86"/>
      <c r="K46" s="86"/>
      <c r="L46" s="86"/>
      <c r="M46" s="1"/>
      <c r="N46" s="1"/>
      <c r="O46" s="1"/>
      <c r="P46" s="1"/>
    </row>
    <row r="47" spans="2:16">
      <c r="B47" s="1"/>
      <c r="C47" s="46" t="s">
        <v>162</v>
      </c>
      <c r="D47" s="8">
        <v>9834.1519850000004</v>
      </c>
      <c r="E47" s="29">
        <v>10233.346227</v>
      </c>
      <c r="F47" s="29">
        <v>9756.8494680000003</v>
      </c>
      <c r="G47" s="29">
        <v>11062.786792000001</v>
      </c>
      <c r="H47" s="213">
        <v>11014.756248</v>
      </c>
      <c r="I47" s="29"/>
      <c r="J47" s="29"/>
      <c r="K47" s="127"/>
      <c r="L47" s="29"/>
      <c r="M47" s="1"/>
      <c r="N47" s="1"/>
      <c r="O47" s="1"/>
      <c r="P47" s="1"/>
    </row>
    <row r="48" spans="2:16">
      <c r="B48" s="1"/>
      <c r="C48" s="46" t="s">
        <v>484</v>
      </c>
      <c r="D48" s="8">
        <v>500.87396999999999</v>
      </c>
      <c r="E48" s="29">
        <v>500.85777100000001</v>
      </c>
      <c r="F48" s="29">
        <v>500.83902699999999</v>
      </c>
      <c r="G48" s="29">
        <v>500.630833</v>
      </c>
      <c r="H48" s="213">
        <v>500.308333</v>
      </c>
      <c r="I48" s="29"/>
      <c r="J48" s="29"/>
      <c r="K48" s="127"/>
      <c r="L48" s="29"/>
      <c r="M48" s="1"/>
      <c r="N48" s="1"/>
      <c r="O48" s="1"/>
      <c r="P48" s="1"/>
    </row>
    <row r="49" spans="2:16">
      <c r="B49" s="1"/>
      <c r="C49" s="46" t="s">
        <v>84</v>
      </c>
      <c r="D49" s="443">
        <v>9.9999999999999995E-7</v>
      </c>
      <c r="E49" s="630">
        <v>9.9999999999999995E-7</v>
      </c>
      <c r="F49" s="630">
        <v>9.9999999999999995E-7</v>
      </c>
      <c r="G49" s="630">
        <v>9.9999999999999995E-7</v>
      </c>
      <c r="H49" s="444">
        <v>9.9999999999999995E-7</v>
      </c>
      <c r="I49" s="136"/>
      <c r="J49" s="136"/>
      <c r="K49" s="569"/>
      <c r="L49" s="136"/>
      <c r="M49" s="1"/>
      <c r="N49" s="1"/>
      <c r="O49" s="1"/>
      <c r="P49" s="1"/>
    </row>
    <row r="50" spans="2:16">
      <c r="B50" s="1"/>
      <c r="C50" s="450" t="s">
        <v>59</v>
      </c>
      <c r="D50" s="504">
        <f>SUM(D47:D49)</f>
        <v>10335.025956000001</v>
      </c>
      <c r="E50" s="506">
        <f t="shared" ref="E50:H50" si="0">SUM(E47:E49)</f>
        <v>10734.203999000001</v>
      </c>
      <c r="F50" s="506">
        <f t="shared" si="0"/>
        <v>10257.688496000001</v>
      </c>
      <c r="G50" s="506">
        <f t="shared" si="0"/>
        <v>11563.417626</v>
      </c>
      <c r="H50" s="428">
        <f t="shared" si="0"/>
        <v>11515.064582000001</v>
      </c>
      <c r="I50" s="37"/>
      <c r="J50" s="37"/>
      <c r="K50" s="102"/>
      <c r="L50" s="37"/>
      <c r="M50" s="1"/>
      <c r="N50" s="1"/>
      <c r="O50" s="1"/>
      <c r="P50" s="1"/>
    </row>
    <row r="51" spans="2:16">
      <c r="B51" s="1"/>
      <c r="C51" s="321" t="s">
        <v>268</v>
      </c>
      <c r="D51" s="322"/>
      <c r="E51" s="322"/>
      <c r="F51" s="322"/>
      <c r="G51" s="322"/>
      <c r="H51" s="214"/>
      <c r="I51" s="37"/>
      <c r="J51" s="37"/>
      <c r="K51" s="102"/>
      <c r="L51" s="37"/>
      <c r="M51" s="1"/>
      <c r="N51" s="1"/>
      <c r="O51" s="1"/>
      <c r="P51" s="1"/>
    </row>
    <row r="52" spans="2:16">
      <c r="B52" s="1"/>
      <c r="C52" s="269"/>
      <c r="D52" s="46"/>
      <c r="E52" s="46"/>
      <c r="F52" s="46"/>
      <c r="G52" s="46"/>
      <c r="H52" s="215"/>
      <c r="I52" s="1"/>
      <c r="J52" s="1"/>
      <c r="K52" s="123"/>
      <c r="L52" s="1"/>
      <c r="M52" s="1"/>
      <c r="N52" s="1"/>
      <c r="O52" s="1"/>
      <c r="P52" s="1"/>
    </row>
    <row r="53" spans="2:16" hidden="1">
      <c r="B53" s="1"/>
      <c r="C53" s="46"/>
      <c r="D53" s="46"/>
      <c r="E53" s="46"/>
      <c r="F53" s="46"/>
      <c r="G53" s="46"/>
      <c r="H53" s="215"/>
      <c r="I53" s="1"/>
      <c r="J53" s="1"/>
      <c r="K53" s="123"/>
      <c r="L53" s="1"/>
      <c r="M53" s="1"/>
      <c r="N53" s="1"/>
      <c r="O53" s="1"/>
      <c r="P53" s="1"/>
    </row>
    <row r="54" spans="2:16" ht="28.5" customHeight="1">
      <c r="B54" s="1"/>
      <c r="C54" s="256"/>
      <c r="D54" s="46"/>
      <c r="E54" s="46"/>
      <c r="F54" s="46"/>
      <c r="G54" s="46"/>
      <c r="H54" s="215"/>
      <c r="I54" s="1"/>
      <c r="J54" s="1"/>
      <c r="K54" s="123"/>
      <c r="L54" s="1"/>
      <c r="M54" s="1"/>
      <c r="N54" s="1"/>
      <c r="O54" s="1"/>
      <c r="P54" s="1"/>
    </row>
    <row r="55" spans="2:16">
      <c r="B55" s="1"/>
      <c r="C55" s="46"/>
      <c r="D55" s="46"/>
      <c r="E55" s="46"/>
      <c r="F55" s="46"/>
      <c r="G55" s="46"/>
      <c r="H55" s="97"/>
      <c r="I55" s="46"/>
      <c r="J55" s="46"/>
      <c r="K55" s="97"/>
      <c r="L55" s="86"/>
      <c r="M55" s="85"/>
      <c r="N55" s="85"/>
      <c r="O55" s="85"/>
      <c r="P55" s="85"/>
    </row>
    <row r="56" spans="2:16" ht="28.5" customHeight="1">
      <c r="B56" s="1"/>
      <c r="C56" s="1"/>
      <c r="D56" s="1"/>
      <c r="E56" s="1"/>
      <c r="F56" s="1"/>
      <c r="G56" s="1"/>
      <c r="H56" s="1"/>
      <c r="I56" s="1"/>
      <c r="J56" s="1"/>
      <c r="K56" s="123"/>
      <c r="L56" s="1"/>
      <c r="M56" s="1"/>
      <c r="N56" s="1"/>
      <c r="O56" s="1"/>
      <c r="P56" s="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election activeCell="G18" sqref="G18"/>
    </sheetView>
  </sheetViews>
  <sheetFormatPr defaultColWidth="0" defaultRowHeight="15" zeroHeight="1"/>
  <cols>
    <col min="1" max="2" width="11.42578125" style="179" customWidth="1"/>
    <col min="3" max="3" width="30.28515625" style="179" customWidth="1"/>
    <col min="4" max="4" width="8.28515625" style="179" customWidth="1"/>
    <col min="5" max="5" width="7.140625" style="179" customWidth="1"/>
    <col min="6" max="7" width="7.5703125" style="179" customWidth="1"/>
    <col min="8" max="8" width="7" style="218" customWidth="1"/>
    <col min="9" max="10" width="7" style="179" customWidth="1"/>
    <col min="11" max="11" width="6.5703125" style="179" bestFit="1" customWidth="1"/>
    <col min="12" max="14" width="11.42578125" style="179" customWidth="1"/>
    <col min="15" max="16384" width="11.42578125" style="179" hidden="1"/>
  </cols>
  <sheetData>
    <row r="1" spans="2:13" ht="24" thickBot="1">
      <c r="B1" s="1"/>
      <c r="C1" s="253" t="s">
        <v>125</v>
      </c>
      <c r="D1" s="252"/>
      <c r="E1" s="252"/>
      <c r="F1" s="252"/>
      <c r="G1" s="252"/>
      <c r="H1" s="252"/>
      <c r="I1" s="252"/>
      <c r="J1" s="252"/>
      <c r="K1" s="252"/>
      <c r="L1" s="252"/>
      <c r="M1" s="1"/>
    </row>
    <row r="2" spans="2:13" ht="15.75" customHeight="1">
      <c r="B2" s="1"/>
      <c r="C2" s="848"/>
      <c r="D2" s="848"/>
      <c r="E2" s="848"/>
      <c r="F2" s="848"/>
      <c r="G2" s="848"/>
      <c r="H2" s="848"/>
      <c r="I2" s="848"/>
      <c r="J2" s="848"/>
      <c r="K2" s="848"/>
      <c r="L2" s="198"/>
      <c r="M2" s="1"/>
    </row>
    <row r="3" spans="2:13">
      <c r="B3" s="1"/>
      <c r="C3" s="270" t="s">
        <v>239</v>
      </c>
      <c r="D3" s="270"/>
      <c r="E3" s="270"/>
      <c r="F3" s="3"/>
      <c r="G3" s="3"/>
      <c r="H3" s="207"/>
      <c r="I3" s="3"/>
      <c r="J3" s="3"/>
      <c r="K3" s="3"/>
      <c r="L3" s="1"/>
      <c r="M3" s="1"/>
    </row>
    <row r="4" spans="2:13">
      <c r="B4" s="1"/>
      <c r="C4" s="15"/>
      <c r="D4" s="16">
        <v>2023</v>
      </c>
      <c r="E4" s="16" t="s">
        <v>348</v>
      </c>
      <c r="F4" s="16">
        <v>2022</v>
      </c>
      <c r="G4" s="16" t="s">
        <v>348</v>
      </c>
      <c r="H4" s="16" t="s">
        <v>348</v>
      </c>
      <c r="I4" s="850" t="s">
        <v>349</v>
      </c>
      <c r="J4" s="850">
        <v>0</v>
      </c>
      <c r="K4" s="16" t="s">
        <v>272</v>
      </c>
      <c r="L4" s="1"/>
      <c r="M4" s="1"/>
    </row>
    <row r="5" spans="2:13">
      <c r="B5" s="1"/>
      <c r="C5" s="15" t="s">
        <v>51</v>
      </c>
      <c r="D5" s="16" t="s">
        <v>347</v>
      </c>
      <c r="E5" s="16" t="s">
        <v>350</v>
      </c>
      <c r="F5" s="16" t="s">
        <v>351</v>
      </c>
      <c r="G5" s="16" t="s">
        <v>352</v>
      </c>
      <c r="H5" s="16" t="s">
        <v>347</v>
      </c>
      <c r="I5" s="16">
        <v>2023</v>
      </c>
      <c r="J5" s="16">
        <v>2022</v>
      </c>
      <c r="K5" s="16">
        <v>2022</v>
      </c>
      <c r="L5" s="1"/>
      <c r="M5" s="1"/>
    </row>
    <row r="6" spans="2:13" ht="15" customHeight="1">
      <c r="B6" s="1"/>
      <c r="C6" s="3" t="s">
        <v>133</v>
      </c>
      <c r="D6" s="47">
        <v>479.3603700000001</v>
      </c>
      <c r="E6" s="95">
        <v>1012.271528</v>
      </c>
      <c r="F6" s="95">
        <v>796.46780999999328</v>
      </c>
      <c r="G6" s="95">
        <v>81.616360000010559</v>
      </c>
      <c r="H6" s="95">
        <v>253.88126999999838</v>
      </c>
      <c r="I6" s="47">
        <v>1491.6318980000001</v>
      </c>
      <c r="J6" s="95">
        <v>794.74059</v>
      </c>
      <c r="K6" s="95">
        <v>1672.8247600000038</v>
      </c>
      <c r="L6" s="1"/>
      <c r="M6" s="1"/>
    </row>
    <row r="7" spans="2:13" ht="15" customHeight="1">
      <c r="B7" s="1"/>
      <c r="C7" s="3" t="s">
        <v>485</v>
      </c>
      <c r="D7" s="17">
        <v>111.60162799999999</v>
      </c>
      <c r="E7" s="25">
        <v>87.877652999999995</v>
      </c>
      <c r="F7" s="95">
        <v>208.48814000000027</v>
      </c>
      <c r="G7" s="95">
        <v>144.14257199999992</v>
      </c>
      <c r="H7" s="95">
        <v>165.6663069999999</v>
      </c>
      <c r="I7" s="17">
        <v>199.47928099999999</v>
      </c>
      <c r="J7" s="95">
        <v>313.88184999999993</v>
      </c>
      <c r="K7" s="25">
        <v>666.51256200000012</v>
      </c>
      <c r="L7" s="1"/>
      <c r="M7" s="1"/>
    </row>
    <row r="8" spans="2:13" ht="15" customHeight="1">
      <c r="B8" s="1"/>
      <c r="C8" s="3" t="s">
        <v>136</v>
      </c>
      <c r="D8" s="17">
        <v>152.31890499999997</v>
      </c>
      <c r="E8" s="25">
        <v>95.542310000000001</v>
      </c>
      <c r="F8" s="95">
        <v>86.838401000000118</v>
      </c>
      <c r="G8" s="95">
        <v>85.352302999999964</v>
      </c>
      <c r="H8" s="95">
        <v>64.159480999999971</v>
      </c>
      <c r="I8" s="17">
        <v>247.86121499999999</v>
      </c>
      <c r="J8" s="95">
        <v>109.113502</v>
      </c>
      <c r="K8" s="25">
        <v>281.30420600000008</v>
      </c>
      <c r="L8" s="1"/>
      <c r="M8" s="1"/>
    </row>
    <row r="9" spans="2:13" ht="15" customHeight="1">
      <c r="B9" s="1"/>
      <c r="C9" s="3" t="s">
        <v>137</v>
      </c>
      <c r="D9" s="17">
        <v>3.4021830000000008</v>
      </c>
      <c r="E9" s="25">
        <v>27.539159999999999</v>
      </c>
      <c r="F9" s="95">
        <v>4.8115520000002903</v>
      </c>
      <c r="G9" s="95">
        <v>40.641634999999781</v>
      </c>
      <c r="H9" s="95">
        <v>77.389765000000182</v>
      </c>
      <c r="I9" s="17">
        <v>30.941343</v>
      </c>
      <c r="J9" s="95">
        <v>121.55553700000016</v>
      </c>
      <c r="K9" s="25">
        <v>167.00872400000023</v>
      </c>
      <c r="L9" s="1"/>
      <c r="M9" s="1"/>
    </row>
    <row r="10" spans="2:13" ht="15" customHeight="1">
      <c r="B10" s="1"/>
      <c r="C10" s="3" t="s">
        <v>126</v>
      </c>
      <c r="D10" s="17">
        <v>-51.749628999999999</v>
      </c>
      <c r="E10" s="25">
        <v>-19.6858185</v>
      </c>
      <c r="F10" s="95">
        <v>-0.41513049999999996</v>
      </c>
      <c r="G10" s="95">
        <v>6.7113209999999999</v>
      </c>
      <c r="H10" s="95">
        <v>0.10488199999999992</v>
      </c>
      <c r="I10" s="17">
        <v>-71.435447499999995</v>
      </c>
      <c r="J10" s="95">
        <v>-7.097626</v>
      </c>
      <c r="K10" s="25">
        <v>-0.80143549999999997</v>
      </c>
      <c r="L10" s="1"/>
      <c r="M10" s="1"/>
    </row>
    <row r="11" spans="2:13" ht="15" customHeight="1">
      <c r="B11" s="1"/>
      <c r="C11" s="30" t="s">
        <v>486</v>
      </c>
      <c r="D11" s="18">
        <v>-78.790569000000005</v>
      </c>
      <c r="E11" s="35">
        <v>-46.372204000000004</v>
      </c>
      <c r="F11" s="35">
        <v>14.873031999999512</v>
      </c>
      <c r="G11" s="35">
        <v>-62.078429000001051</v>
      </c>
      <c r="H11" s="101">
        <v>-5.8708169999990787</v>
      </c>
      <c r="I11" s="18">
        <v>-125.162773</v>
      </c>
      <c r="J11" s="35">
        <v>-58.393584999998893</v>
      </c>
      <c r="K11" s="35">
        <v>-105.59898200000043</v>
      </c>
      <c r="L11" s="1"/>
      <c r="M11" s="1"/>
    </row>
    <row r="12" spans="2:13" ht="15" customHeight="1">
      <c r="B12" s="1"/>
      <c r="C12" s="380" t="s">
        <v>177</v>
      </c>
      <c r="D12" s="381">
        <v>616.14288800000008</v>
      </c>
      <c r="E12" s="382">
        <v>1157.1726285</v>
      </c>
      <c r="F12" s="382">
        <v>1111.0638044999935</v>
      </c>
      <c r="G12" s="382">
        <v>296.38576200000915</v>
      </c>
      <c r="H12" s="383">
        <v>555.33088799999939</v>
      </c>
      <c r="I12" s="381">
        <v>1773.3155164999998</v>
      </c>
      <c r="J12" s="382">
        <v>1273.8002680000011</v>
      </c>
      <c r="K12" s="382">
        <v>2681.249834500004</v>
      </c>
      <c r="L12" s="1"/>
      <c r="M12" s="1"/>
    </row>
    <row r="13" spans="2:13" ht="15" customHeight="1">
      <c r="B13" s="1"/>
      <c r="C13" s="30" t="s">
        <v>361</v>
      </c>
      <c r="D13" s="18">
        <v>-92.026650999999987</v>
      </c>
      <c r="E13" s="35">
        <v>-97.502937000000003</v>
      </c>
      <c r="F13" s="35">
        <v>-92.094907604999975</v>
      </c>
      <c r="G13" s="35">
        <v>-91.859217999999998</v>
      </c>
      <c r="H13" s="101">
        <v>-69.655842000000007</v>
      </c>
      <c r="I13" s="18">
        <v>-189.52958799999999</v>
      </c>
      <c r="J13" s="35">
        <v>-140.36060000000001</v>
      </c>
      <c r="K13" s="35">
        <v>-324.31472560499998</v>
      </c>
      <c r="L13" s="1"/>
      <c r="M13" s="1"/>
    </row>
    <row r="14" spans="2:13" ht="15" customHeight="1">
      <c r="B14" s="1"/>
      <c r="C14" s="380" t="s">
        <v>178</v>
      </c>
      <c r="D14" s="381">
        <v>524.11623700000007</v>
      </c>
      <c r="E14" s="382">
        <v>1059.6696915</v>
      </c>
      <c r="F14" s="382">
        <v>1018.9688968949935</v>
      </c>
      <c r="G14" s="382">
        <v>204.52654400000915</v>
      </c>
      <c r="H14" s="383">
        <v>485.67504599999938</v>
      </c>
      <c r="I14" s="381">
        <v>1583.7859285</v>
      </c>
      <c r="J14" s="382">
        <v>1133.4396680000011</v>
      </c>
      <c r="K14" s="382">
        <v>2356.9351088950039</v>
      </c>
      <c r="L14" s="1"/>
      <c r="M14" s="1"/>
    </row>
    <row r="15" spans="2:13" ht="12.75" customHeight="1">
      <c r="B15" s="1"/>
      <c r="C15" s="3" t="s">
        <v>180</v>
      </c>
      <c r="D15" s="17">
        <v>292.353298</v>
      </c>
      <c r="E15" s="25">
        <v>-9.9495489999999993</v>
      </c>
      <c r="F15" s="95">
        <v>-376.82197199999996</v>
      </c>
      <c r="G15" s="95">
        <v>-5.0725510000000327</v>
      </c>
      <c r="H15" s="95">
        <v>-10.993502999999919</v>
      </c>
      <c r="I15" s="17">
        <v>282.403749</v>
      </c>
      <c r="J15" s="25">
        <v>401.12427200000002</v>
      </c>
      <c r="K15" s="25">
        <v>19.229749000000027</v>
      </c>
      <c r="L15" s="1"/>
      <c r="M15" s="1"/>
    </row>
    <row r="16" spans="2:13" ht="14.25" hidden="1" customHeight="1">
      <c r="B16" s="1"/>
      <c r="C16" s="3" t="s">
        <v>362</v>
      </c>
      <c r="D16" s="17">
        <v>0</v>
      </c>
      <c r="E16" s="25">
        <v>0</v>
      </c>
      <c r="F16" s="95">
        <v>9.9999999999999995E-7</v>
      </c>
      <c r="G16" s="95">
        <v>0</v>
      </c>
      <c r="H16" s="95">
        <v>1.0000000000000001E-5</v>
      </c>
      <c r="I16" s="17">
        <v>0</v>
      </c>
      <c r="J16" s="25">
        <v>9.9999999999999995E-7</v>
      </c>
      <c r="K16" s="25">
        <v>0</v>
      </c>
      <c r="L16" s="1"/>
      <c r="M16" s="1"/>
    </row>
    <row r="17" spans="2:13" ht="15" customHeight="1">
      <c r="B17" s="1"/>
      <c r="C17" s="380" t="s">
        <v>487</v>
      </c>
      <c r="D17" s="381">
        <v>816.46953500000006</v>
      </c>
      <c r="E17" s="382">
        <v>1049.7201425000001</v>
      </c>
      <c r="F17" s="382">
        <v>642.1469248949935</v>
      </c>
      <c r="G17" s="382">
        <v>199.45399300000912</v>
      </c>
      <c r="H17" s="383">
        <v>474.68154299999946</v>
      </c>
      <c r="I17" s="381">
        <v>1866.1896775</v>
      </c>
      <c r="J17" s="382">
        <v>1534.5639400000011</v>
      </c>
      <c r="K17" s="382">
        <v>2376.1648578950039</v>
      </c>
      <c r="L17" s="1"/>
      <c r="M17" s="1"/>
    </row>
    <row r="18" spans="2:13">
      <c r="B18" s="1"/>
      <c r="C18" s="325" t="s">
        <v>186</v>
      </c>
      <c r="D18" s="159"/>
      <c r="E18" s="159"/>
      <c r="F18" s="159"/>
      <c r="G18" s="159"/>
      <c r="H18" s="217"/>
      <c r="I18" s="159"/>
      <c r="J18" s="159"/>
      <c r="K18" s="159"/>
      <c r="L18" s="1"/>
      <c r="M18" s="1"/>
    </row>
    <row r="19" spans="2:13">
      <c r="B19" s="1"/>
      <c r="C19" s="1"/>
      <c r="D19" s="1"/>
      <c r="E19" s="1"/>
      <c r="F19" s="1"/>
      <c r="G19" s="1"/>
      <c r="H19" s="123"/>
      <c r="I19" s="1"/>
      <c r="J19" s="1"/>
      <c r="K19" s="1"/>
      <c r="L19" s="1"/>
      <c r="M19" s="1"/>
    </row>
    <row r="20" spans="2:13">
      <c r="B20" s="1"/>
      <c r="C20" s="846" t="s">
        <v>240</v>
      </c>
      <c r="D20" s="846">
        <v>0</v>
      </c>
      <c r="E20" s="846">
        <v>0</v>
      </c>
      <c r="F20" s="846">
        <v>0</v>
      </c>
      <c r="G20" s="846">
        <v>0</v>
      </c>
      <c r="H20" s="123"/>
      <c r="I20" s="1"/>
      <c r="J20" s="1"/>
      <c r="K20" s="1"/>
      <c r="L20" s="1"/>
      <c r="M20" s="1"/>
    </row>
    <row r="21" spans="2:13" ht="22.5" customHeight="1">
      <c r="B21" s="1"/>
      <c r="C21" s="151" t="s">
        <v>51</v>
      </c>
      <c r="D21" s="222" t="s">
        <v>98</v>
      </c>
      <c r="E21" s="151" t="s">
        <v>402</v>
      </c>
      <c r="F21" s="222" t="s">
        <v>403</v>
      </c>
      <c r="G21" s="1"/>
      <c r="H21" s="1"/>
      <c r="I21" s="1"/>
      <c r="J21" s="1"/>
      <c r="K21" s="1"/>
      <c r="L21" s="1"/>
      <c r="M21" s="1"/>
    </row>
    <row r="22" spans="2:13" ht="12" customHeight="1">
      <c r="B22" s="1"/>
      <c r="C22" s="765"/>
      <c r="D22" s="766"/>
      <c r="E22" s="773"/>
      <c r="F22" s="773"/>
      <c r="G22" s="1"/>
      <c r="H22" s="1"/>
      <c r="I22" s="1"/>
      <c r="J22" s="1"/>
      <c r="K22" s="1"/>
      <c r="L22" s="1"/>
      <c r="M22" s="1"/>
    </row>
    <row r="23" spans="2:13" ht="15" customHeight="1">
      <c r="B23" s="1"/>
      <c r="C23" s="767" t="s">
        <v>405</v>
      </c>
      <c r="D23" s="768">
        <v>1.1087020388287344E-2</v>
      </c>
      <c r="E23" s="25">
        <v>9560.3022889999993</v>
      </c>
      <c r="F23" s="25">
        <v>8969.1139980000007</v>
      </c>
      <c r="G23" s="1"/>
      <c r="H23" s="1"/>
      <c r="I23" s="1"/>
      <c r="J23" s="1"/>
      <c r="K23" s="1"/>
      <c r="L23" s="1"/>
      <c r="M23" s="1"/>
    </row>
    <row r="24" spans="2:13" ht="15" customHeight="1">
      <c r="B24" s="1"/>
      <c r="C24" s="767" t="s">
        <v>488</v>
      </c>
      <c r="D24" s="768">
        <v>1.0215295194377931E-2</v>
      </c>
      <c r="E24" s="25">
        <v>8808.6164370000006</v>
      </c>
      <c r="F24" s="25">
        <v>8910.1841194999997</v>
      </c>
      <c r="G24" s="1"/>
      <c r="H24" s="1"/>
      <c r="I24" s="1"/>
      <c r="J24" s="1"/>
      <c r="K24" s="1"/>
      <c r="L24" s="1"/>
      <c r="M24" s="1"/>
    </row>
    <row r="25" spans="2:13" ht="15" customHeight="1">
      <c r="B25" s="1"/>
      <c r="C25" s="767" t="s">
        <v>489</v>
      </c>
      <c r="D25" s="768">
        <v>0.37108783514788474</v>
      </c>
      <c r="E25" s="25">
        <v>319987.855667</v>
      </c>
      <c r="F25" s="25">
        <v>270531.511917</v>
      </c>
      <c r="G25" s="1"/>
      <c r="H25" s="1"/>
      <c r="I25" s="1"/>
      <c r="J25" s="1"/>
      <c r="K25" s="1"/>
      <c r="L25" s="1"/>
      <c r="M25" s="1"/>
    </row>
    <row r="26" spans="2:13" ht="15" customHeight="1">
      <c r="B26" s="1"/>
      <c r="C26" s="767" t="s">
        <v>490</v>
      </c>
      <c r="D26" s="768">
        <v>0.31732071833867248</v>
      </c>
      <c r="E26" s="25">
        <v>273624.64247700002</v>
      </c>
      <c r="F26" s="25">
        <v>275461.35027099994</v>
      </c>
      <c r="G26" s="1"/>
      <c r="H26" s="1"/>
      <c r="I26" s="1"/>
      <c r="J26" s="1"/>
      <c r="K26" s="1"/>
      <c r="L26" s="1"/>
      <c r="M26" s="1"/>
    </row>
    <row r="27" spans="2:13" ht="15" customHeight="1">
      <c r="B27" s="1"/>
      <c r="C27" s="767" t="s">
        <v>491</v>
      </c>
      <c r="D27" s="768">
        <v>1.4705923447788751E-2</v>
      </c>
      <c r="E27" s="25">
        <v>12680.870844999999</v>
      </c>
      <c r="F27" s="25">
        <v>14343.157326</v>
      </c>
      <c r="G27" s="1"/>
      <c r="H27" s="1"/>
      <c r="I27" s="1"/>
      <c r="J27" s="1"/>
      <c r="K27" s="1"/>
      <c r="L27" s="1"/>
      <c r="M27" s="1"/>
    </row>
    <row r="28" spans="2:13" ht="15" customHeight="1">
      <c r="B28" s="1"/>
      <c r="C28" s="767" t="s">
        <v>492</v>
      </c>
      <c r="D28" s="768">
        <v>1.3725420566023019E-3</v>
      </c>
      <c r="E28" s="25">
        <v>1183.538634</v>
      </c>
      <c r="F28" s="25">
        <v>108.530272</v>
      </c>
      <c r="G28" s="1"/>
      <c r="H28" s="1"/>
      <c r="I28" s="1"/>
      <c r="J28" s="1"/>
      <c r="K28" s="1"/>
      <c r="L28" s="1"/>
      <c r="M28" s="1"/>
    </row>
    <row r="29" spans="2:13" ht="15" customHeight="1">
      <c r="B29" s="1"/>
      <c r="C29" s="767" t="s">
        <v>493</v>
      </c>
      <c r="D29" s="768">
        <v>9.6517086705782698E-2</v>
      </c>
      <c r="E29" s="25">
        <v>83226.375765999997</v>
      </c>
      <c r="F29" s="25">
        <v>78310.291698999994</v>
      </c>
      <c r="G29" s="1"/>
      <c r="H29" s="1"/>
      <c r="I29" s="1"/>
      <c r="J29" s="1"/>
      <c r="K29" s="1"/>
      <c r="L29" s="1"/>
      <c r="M29" s="1"/>
    </row>
    <row r="30" spans="2:13" ht="15" customHeight="1">
      <c r="B30" s="1"/>
      <c r="C30" s="767" t="s">
        <v>494</v>
      </c>
      <c r="D30" s="768">
        <v>4.1536357499405499E-2</v>
      </c>
      <c r="E30" s="25">
        <v>35816.66848</v>
      </c>
      <c r="F30" s="25">
        <v>35170.986299999997</v>
      </c>
      <c r="G30" s="1"/>
      <c r="H30" s="1"/>
      <c r="I30" s="1"/>
      <c r="J30" s="1"/>
      <c r="K30" s="1"/>
      <c r="L30" s="1"/>
      <c r="M30" s="1"/>
    </row>
    <row r="31" spans="2:13" ht="15" customHeight="1">
      <c r="B31" s="1"/>
      <c r="C31" s="767" t="s">
        <v>495</v>
      </c>
      <c r="D31" s="768">
        <v>1.489833311867738E-2</v>
      </c>
      <c r="E31" s="25">
        <v>12846.785089999999</v>
      </c>
      <c r="F31" s="25">
        <v>14510.566079</v>
      </c>
      <c r="G31" s="1"/>
      <c r="H31" s="1"/>
      <c r="I31" s="1"/>
      <c r="J31" s="1"/>
      <c r="K31" s="1"/>
      <c r="L31" s="1"/>
      <c r="M31" s="1"/>
    </row>
    <row r="32" spans="2:13" ht="15" customHeight="1">
      <c r="B32" s="1"/>
      <c r="C32" s="767" t="s">
        <v>410</v>
      </c>
      <c r="D32" s="768">
        <v>0.12125888810252076</v>
      </c>
      <c r="E32" s="25">
        <v>104561.15212999994</v>
      </c>
      <c r="F32" s="25">
        <v>60689.203560999711</v>
      </c>
      <c r="G32" s="1"/>
      <c r="H32" s="1"/>
      <c r="I32" s="1"/>
      <c r="J32" s="1"/>
      <c r="K32" s="1"/>
      <c r="L32" s="1"/>
      <c r="M32" s="1"/>
    </row>
    <row r="33" spans="2:13" ht="15" customHeight="1">
      <c r="B33" s="1"/>
      <c r="C33" s="767"/>
      <c r="D33" s="770"/>
      <c r="E33" s="25"/>
      <c r="F33" s="25"/>
      <c r="G33" s="1"/>
      <c r="H33" s="1"/>
      <c r="I33" s="1"/>
      <c r="J33" s="1"/>
      <c r="K33" s="1"/>
      <c r="L33" s="1"/>
      <c r="M33" s="1"/>
    </row>
    <row r="34" spans="2:13" ht="15" customHeight="1">
      <c r="B34" s="1"/>
      <c r="C34" s="771" t="s">
        <v>411</v>
      </c>
      <c r="D34" s="772">
        <v>0.99999999999999989</v>
      </c>
      <c r="E34" s="382">
        <v>862296.80781500007</v>
      </c>
      <c r="F34" s="382">
        <v>767004.89554249973</v>
      </c>
      <c r="G34" s="1"/>
      <c r="H34" s="1"/>
      <c r="I34" s="1"/>
      <c r="J34" s="1"/>
      <c r="K34" s="1"/>
      <c r="L34" s="1"/>
      <c r="M34" s="1"/>
    </row>
    <row r="35" spans="2:13" ht="15" customHeight="1">
      <c r="B35" s="1"/>
      <c r="C35" s="767"/>
      <c r="D35" s="769"/>
      <c r="E35" s="774"/>
      <c r="F35" s="774"/>
      <c r="G35" s="1"/>
      <c r="H35" s="1"/>
      <c r="I35" s="1"/>
      <c r="J35" s="1"/>
      <c r="K35" s="1"/>
      <c r="L35" s="1"/>
      <c r="M35" s="1"/>
    </row>
    <row r="36" spans="2:13" ht="15" customHeight="1">
      <c r="B36" s="1"/>
      <c r="C36" s="767" t="s">
        <v>412</v>
      </c>
      <c r="D36" s="768">
        <v>3.3516938634353267E-2</v>
      </c>
      <c r="E36" s="25">
        <v>28901.549191999995</v>
      </c>
      <c r="F36" s="25">
        <v>29519.144035500005</v>
      </c>
      <c r="G36" s="1"/>
      <c r="H36" s="1"/>
      <c r="I36" s="1"/>
      <c r="J36" s="1"/>
      <c r="K36" s="1"/>
      <c r="L36" s="1"/>
      <c r="M36" s="1"/>
    </row>
    <row r="37" spans="2:13" ht="15" customHeight="1">
      <c r="B37" s="1"/>
      <c r="C37" s="767" t="s">
        <v>496</v>
      </c>
      <c r="D37" s="768">
        <v>0.35348001002899193</v>
      </c>
      <c r="E37" s="25">
        <v>304804.68427299999</v>
      </c>
      <c r="F37" s="25">
        <v>303210.78029600007</v>
      </c>
      <c r="G37" s="1"/>
      <c r="H37" s="1"/>
      <c r="I37" s="1"/>
      <c r="J37" s="1"/>
      <c r="K37" s="1"/>
      <c r="L37" s="1"/>
      <c r="M37" s="1"/>
    </row>
    <row r="38" spans="2:13" ht="15" customHeight="1">
      <c r="B38" s="1"/>
      <c r="C38" s="767" t="s">
        <v>497</v>
      </c>
      <c r="D38" s="768">
        <v>0.38610142901395644</v>
      </c>
      <c r="E38" s="25">
        <v>332934.02973000001</v>
      </c>
      <c r="F38" s="25">
        <v>292930.82169999997</v>
      </c>
      <c r="G38" s="1"/>
      <c r="H38" s="1"/>
      <c r="I38" s="1"/>
      <c r="J38" s="1"/>
      <c r="K38" s="1"/>
      <c r="L38" s="1"/>
      <c r="M38" s="1"/>
    </row>
    <row r="39" spans="2:13">
      <c r="B39" s="1"/>
      <c r="C39" s="767" t="s">
        <v>414</v>
      </c>
      <c r="D39" s="768">
        <v>1.2365028555616537E-2</v>
      </c>
      <c r="E39" s="25">
        <v>10662.324651999999</v>
      </c>
      <c r="F39" s="25">
        <v>10584.806417</v>
      </c>
      <c r="G39" s="1"/>
      <c r="H39" s="1"/>
      <c r="I39" s="1"/>
      <c r="J39" s="1"/>
      <c r="K39" s="1"/>
      <c r="L39" s="1"/>
      <c r="M39" s="1"/>
    </row>
    <row r="40" spans="2:13" ht="15" customHeight="1">
      <c r="B40" s="1"/>
      <c r="C40" s="767" t="s">
        <v>498</v>
      </c>
      <c r="D40" s="768">
        <v>1.8385799676385809E-3</v>
      </c>
      <c r="E40" s="25">
        <v>1585.4016369999999</v>
      </c>
      <c r="F40" s="25">
        <v>402.97243600000002</v>
      </c>
      <c r="G40" s="1"/>
      <c r="H40" s="1"/>
      <c r="I40" s="1"/>
      <c r="J40" s="1"/>
      <c r="K40" s="1"/>
      <c r="L40" s="1"/>
      <c r="M40" s="1"/>
    </row>
    <row r="41" spans="2:13" ht="15" customHeight="1">
      <c r="B41" s="1"/>
      <c r="C41" s="767" t="s">
        <v>499</v>
      </c>
      <c r="D41" s="768">
        <v>2.5975035999332242E-2</v>
      </c>
      <c r="E41" s="25">
        <v>22398.190624999999</v>
      </c>
      <c r="F41" s="25">
        <v>19477.806363</v>
      </c>
      <c r="G41" s="1"/>
      <c r="H41" s="1"/>
      <c r="I41" s="1"/>
      <c r="J41" s="1"/>
      <c r="K41" s="1"/>
      <c r="L41" s="1"/>
      <c r="M41" s="1"/>
    </row>
    <row r="42" spans="2:13" ht="15" customHeight="1">
      <c r="B42" s="1"/>
      <c r="C42" s="767" t="s">
        <v>500</v>
      </c>
      <c r="D42" s="768">
        <v>4.2301565374685927E-2</v>
      </c>
      <c r="E42" s="25">
        <v>36476.504787999998</v>
      </c>
      <c r="F42" s="25">
        <v>32790.886538999999</v>
      </c>
      <c r="G42" s="1"/>
      <c r="H42" s="1"/>
      <c r="I42" s="1"/>
      <c r="J42" s="1"/>
      <c r="K42" s="1"/>
      <c r="L42" s="1"/>
      <c r="M42" s="1"/>
    </row>
    <row r="43" spans="2:13" ht="15" customHeight="1">
      <c r="B43" s="1"/>
      <c r="C43" s="767" t="s">
        <v>501</v>
      </c>
      <c r="D43" s="768">
        <v>0.14442141242542497</v>
      </c>
      <c r="E43" s="25">
        <v>124534.12291399983</v>
      </c>
      <c r="F43" s="25">
        <v>78087.692851</v>
      </c>
      <c r="G43" s="1"/>
      <c r="H43" s="1"/>
      <c r="I43" s="1"/>
      <c r="J43" s="1"/>
      <c r="K43" s="1"/>
      <c r="L43" s="1"/>
      <c r="M43" s="1"/>
    </row>
    <row r="44" spans="2:13" ht="15" customHeight="1">
      <c r="B44" s="1"/>
      <c r="C44" s="767"/>
      <c r="D44" s="770"/>
      <c r="E44" s="25"/>
      <c r="F44" s="25"/>
      <c r="G44" s="1"/>
      <c r="H44" s="1"/>
      <c r="I44" s="1"/>
      <c r="J44" s="1"/>
      <c r="K44" s="1"/>
      <c r="L44" s="1"/>
      <c r="M44" s="1"/>
    </row>
    <row r="45" spans="2:13" ht="15" customHeight="1">
      <c r="B45" s="1"/>
      <c r="C45" s="771" t="s">
        <v>502</v>
      </c>
      <c r="D45" s="772">
        <v>0.99999999999999989</v>
      </c>
      <c r="E45" s="549">
        <v>862296.80781099992</v>
      </c>
      <c r="F45" s="549">
        <v>767004.9106375</v>
      </c>
      <c r="G45" s="1"/>
      <c r="H45" s="1"/>
      <c r="I45" s="1"/>
      <c r="J45" s="1"/>
      <c r="K45" s="1"/>
      <c r="L45" s="1"/>
      <c r="M45" s="1"/>
    </row>
    <row r="46" spans="2:13" ht="3" customHeight="1">
      <c r="B46" s="1"/>
      <c r="C46" s="32"/>
      <c r="D46" s="1"/>
      <c r="E46" s="1"/>
      <c r="F46" s="1"/>
      <c r="G46" s="1"/>
      <c r="H46" s="1"/>
      <c r="I46" s="1"/>
      <c r="J46" s="1"/>
      <c r="K46" s="1"/>
      <c r="L46" s="1"/>
      <c r="M46" s="1"/>
    </row>
    <row r="47" spans="2:13">
      <c r="B47" s="1"/>
      <c r="C47" s="320"/>
      <c r="D47" s="1"/>
      <c r="E47" s="1"/>
      <c r="F47" s="1"/>
      <c r="G47" s="1"/>
      <c r="H47" s="123"/>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23"/>
      <c r="I51" s="1"/>
      <c r="J51" s="1"/>
      <c r="K51" s="1"/>
      <c r="L51" s="1"/>
      <c r="M51" s="1"/>
    </row>
    <row r="52" spans="2:13">
      <c r="B52" s="1"/>
      <c r="C52" s="1"/>
      <c r="D52" s="1"/>
      <c r="E52" s="1"/>
      <c r="F52" s="1"/>
      <c r="G52" s="1"/>
      <c r="H52" s="123"/>
      <c r="I52" s="1"/>
      <c r="J52" s="1"/>
      <c r="K52" s="1"/>
      <c r="L52" s="1"/>
      <c r="M52" s="1"/>
    </row>
    <row r="53" spans="2:13">
      <c r="B53" s="1"/>
      <c r="C53" s="1"/>
      <c r="D53" s="1"/>
      <c r="E53" s="1"/>
      <c r="F53" s="1"/>
      <c r="G53" s="1"/>
      <c r="H53" s="123"/>
      <c r="I53" s="1"/>
      <c r="J53" s="1"/>
      <c r="K53" s="1"/>
      <c r="L53" s="1"/>
      <c r="M53" s="1"/>
    </row>
    <row r="54" spans="2:13"/>
    <row r="55" spans="2:13"/>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1"/>
  <sheetViews>
    <sheetView showGridLines="0" zoomScale="175" zoomScaleNormal="175" workbookViewId="0">
      <selection activeCell="E15" sqref="E15"/>
    </sheetView>
  </sheetViews>
  <sheetFormatPr defaultColWidth="0" defaultRowHeight="15" zeroHeight="1"/>
  <cols>
    <col min="1" max="1" width="9.140625" style="2" customWidth="1"/>
    <col min="2" max="2" width="9.140625" style="1" customWidth="1"/>
    <col min="3" max="3" width="32.28515625" style="1" customWidth="1"/>
    <col min="4" max="4" width="7.42578125" style="1" customWidth="1"/>
    <col min="5" max="5" width="7.5703125" style="1" customWidth="1"/>
    <col min="6" max="6" width="7.85546875" style="1" customWidth="1"/>
    <col min="7" max="7" width="7.28515625" style="1" customWidth="1"/>
    <col min="8" max="8" width="7.140625" style="1" customWidth="1"/>
    <col min="9" max="9" width="7.28515625" style="2" customWidth="1"/>
    <col min="10" max="10" width="6.42578125" style="2" customWidth="1"/>
    <col min="11" max="11" width="6.5703125" style="2" customWidth="1"/>
    <col min="12" max="13" width="7.140625" style="2" customWidth="1"/>
    <col min="14" max="14" width="9.140625" style="2" customWidth="1"/>
    <col min="15" max="341" width="0" style="2" hidden="1" customWidth="1"/>
    <col min="342" max="342" width="0" hidden="1" customWidth="1"/>
    <col min="343" max="16384" width="9.140625" hidden="1"/>
  </cols>
  <sheetData>
    <row r="1" spans="3:13">
      <c r="I1" s="1"/>
      <c r="J1" s="1"/>
      <c r="K1" s="1"/>
      <c r="L1" s="1"/>
      <c r="M1" s="1"/>
    </row>
    <row r="2" spans="3:13" ht="24" thickBot="1">
      <c r="C2" s="253" t="s">
        <v>301</v>
      </c>
      <c r="D2" s="252"/>
      <c r="E2" s="252"/>
      <c r="F2" s="252"/>
      <c r="G2" s="252"/>
      <c r="H2" s="252"/>
      <c r="I2" s="252"/>
      <c r="J2" s="252"/>
      <c r="K2" s="252"/>
      <c r="L2" s="1"/>
      <c r="M2" s="1"/>
    </row>
    <row r="3" spans="3:13" ht="23.25">
      <c r="C3" s="266"/>
      <c r="D3" s="198"/>
      <c r="E3" s="198"/>
      <c r="F3" s="198"/>
      <c r="G3" s="198"/>
      <c r="H3" s="198"/>
      <c r="I3" s="198"/>
      <c r="J3" s="198"/>
      <c r="K3" s="198"/>
      <c r="L3" s="1"/>
      <c r="M3" s="1"/>
    </row>
    <row r="4" spans="3:13" ht="15" customHeight="1">
      <c r="C4" s="241" t="s">
        <v>303</v>
      </c>
      <c r="D4" s="230"/>
      <c r="E4" s="230"/>
      <c r="F4" s="230"/>
      <c r="G4" s="230"/>
      <c r="H4" s="230"/>
      <c r="I4" s="1"/>
      <c r="J4" s="1"/>
      <c r="K4" s="1"/>
      <c r="L4" s="1"/>
      <c r="M4" s="1"/>
    </row>
    <row r="5" spans="3:13">
      <c r="C5" s="225"/>
      <c r="D5" s="226">
        <v>2023</v>
      </c>
      <c r="E5" s="226" t="s">
        <v>348</v>
      </c>
      <c r="F5" s="226">
        <v>2022</v>
      </c>
      <c r="G5" s="226" t="s">
        <v>348</v>
      </c>
      <c r="H5" s="530" t="s">
        <v>348</v>
      </c>
      <c r="I5" s="874" t="s">
        <v>349</v>
      </c>
      <c r="J5" s="874"/>
      <c r="K5" s="225" t="s">
        <v>272</v>
      </c>
      <c r="L5" s="1"/>
      <c r="M5" s="1"/>
    </row>
    <row r="6" spans="3:13" ht="18" customHeight="1">
      <c r="C6" s="225" t="s">
        <v>51</v>
      </c>
      <c r="D6" s="226" t="s">
        <v>347</v>
      </c>
      <c r="E6" s="226" t="s">
        <v>350</v>
      </c>
      <c r="F6" s="226" t="s">
        <v>351</v>
      </c>
      <c r="G6" s="226" t="s">
        <v>352</v>
      </c>
      <c r="H6" s="226" t="s">
        <v>347</v>
      </c>
      <c r="I6" s="15">
        <v>2023</v>
      </c>
      <c r="J6" s="15">
        <v>2022</v>
      </c>
      <c r="K6" s="15">
        <v>2022</v>
      </c>
      <c r="L6" s="1"/>
      <c r="M6" s="1"/>
    </row>
    <row r="7" spans="3:13" ht="15" customHeight="1">
      <c r="C7" s="3" t="s">
        <v>359</v>
      </c>
      <c r="D7" s="8">
        <v>925.66632200000004</v>
      </c>
      <c r="E7" s="29">
        <v>920.99359600000003</v>
      </c>
      <c r="F7" s="29">
        <v>939.68593499999997</v>
      </c>
      <c r="G7" s="29">
        <v>916.21585500000003</v>
      </c>
      <c r="H7" s="29">
        <v>855.56510700000001</v>
      </c>
      <c r="I7" s="8">
        <v>1846.6599180000001</v>
      </c>
      <c r="J7" s="29">
        <v>1753.4605320000001</v>
      </c>
      <c r="K7" s="29">
        <v>3609.3623219999999</v>
      </c>
      <c r="L7" s="1"/>
      <c r="M7" s="809"/>
    </row>
    <row r="8" spans="3:13" ht="15" customHeight="1">
      <c r="C8" s="3" t="s">
        <v>187</v>
      </c>
      <c r="D8" s="8">
        <v>230.86839399999997</v>
      </c>
      <c r="E8" s="29">
        <v>193.90969100000007</v>
      </c>
      <c r="F8" s="29">
        <v>243.10906599999998</v>
      </c>
      <c r="G8" s="29">
        <v>304.00933099999997</v>
      </c>
      <c r="H8" s="29">
        <v>207.69923800000004</v>
      </c>
      <c r="I8" s="8">
        <v>424.77808500000003</v>
      </c>
      <c r="J8" s="29">
        <v>391.71894800000007</v>
      </c>
      <c r="K8" s="29">
        <v>938.83734500000003</v>
      </c>
      <c r="L8" s="1"/>
      <c r="M8" s="809"/>
    </row>
    <row r="9" spans="3:13" ht="15" customHeight="1">
      <c r="C9" s="3" t="s">
        <v>355</v>
      </c>
      <c r="D9" s="8">
        <v>-754.086277</v>
      </c>
      <c r="E9" s="29">
        <v>-728.27410499999996</v>
      </c>
      <c r="F9" s="29">
        <v>-772.26760400000001</v>
      </c>
      <c r="G9" s="29">
        <v>-718.25166899999999</v>
      </c>
      <c r="H9" s="29">
        <v>-625.472172</v>
      </c>
      <c r="I9" s="8">
        <v>-1482.3603819999998</v>
      </c>
      <c r="J9" s="29">
        <v>-1242.9313219999999</v>
      </c>
      <c r="K9" s="29">
        <v>-2733.4505949999998</v>
      </c>
      <c r="L9" s="1"/>
      <c r="M9" s="809"/>
    </row>
    <row r="10" spans="3:13" ht="15" customHeight="1">
      <c r="C10" s="3" t="s">
        <v>550</v>
      </c>
      <c r="D10" s="8">
        <v>237.35221000000001</v>
      </c>
      <c r="E10" s="29">
        <v>225.454609</v>
      </c>
      <c r="F10" s="29">
        <v>114.69613699999999</v>
      </c>
      <c r="G10" s="29">
        <v>-44.097799000000009</v>
      </c>
      <c r="H10" s="29">
        <v>-156.65410199999999</v>
      </c>
      <c r="I10" s="8">
        <v>462.80681900000002</v>
      </c>
      <c r="J10" s="29">
        <v>-162.11522099999999</v>
      </c>
      <c r="K10" s="29">
        <v>-91.516883000000007</v>
      </c>
      <c r="L10" s="1"/>
      <c r="M10" s="809"/>
    </row>
    <row r="11" spans="3:13" ht="15" hidden="1" customHeight="1">
      <c r="C11" s="277" t="s">
        <v>551</v>
      </c>
      <c r="D11" s="497">
        <v>110.33006599999999</v>
      </c>
      <c r="E11" s="668">
        <v>257.80998899999997</v>
      </c>
      <c r="F11" s="668">
        <v>266.24146500000006</v>
      </c>
      <c r="G11" s="668">
        <v>95.56746499999997</v>
      </c>
      <c r="H11" s="498">
        <v>121.61955800000001</v>
      </c>
      <c r="I11" s="8">
        <v>368.14005499999996</v>
      </c>
      <c r="J11" s="668">
        <v>192.22383400000001</v>
      </c>
      <c r="K11" s="668">
        <v>554.03276400000004</v>
      </c>
      <c r="L11" s="1"/>
      <c r="M11" s="809"/>
    </row>
    <row r="12" spans="3:13" ht="24.75" hidden="1" customHeight="1">
      <c r="C12" s="531" t="s">
        <v>552</v>
      </c>
      <c r="D12" s="532">
        <v>639.80064900000013</v>
      </c>
      <c r="E12" s="533">
        <v>612.08379100000013</v>
      </c>
      <c r="F12" s="533">
        <v>525.22353399999997</v>
      </c>
      <c r="G12" s="533">
        <v>457.87571800000012</v>
      </c>
      <c r="H12" s="533">
        <v>281.13807100000008</v>
      </c>
      <c r="I12" s="8">
        <v>1251.8844400000003</v>
      </c>
      <c r="J12" s="533">
        <v>740.13293700000031</v>
      </c>
      <c r="K12" s="533">
        <v>1723.2321890000001</v>
      </c>
      <c r="L12" s="1"/>
      <c r="M12" s="809"/>
    </row>
    <row r="13" spans="3:13" ht="15" hidden="1" customHeight="1">
      <c r="C13" s="46" t="s">
        <v>553</v>
      </c>
      <c r="D13" s="8">
        <v>0</v>
      </c>
      <c r="E13" s="29">
        <v>0</v>
      </c>
      <c r="F13" s="29">
        <v>0</v>
      </c>
      <c r="G13" s="29">
        <v>0</v>
      </c>
      <c r="H13" s="29">
        <v>0</v>
      </c>
      <c r="I13" s="8">
        <v>0</v>
      </c>
      <c r="J13" s="29">
        <v>0</v>
      </c>
      <c r="K13" s="29">
        <v>0</v>
      </c>
      <c r="L13" s="1"/>
      <c r="M13" s="809"/>
    </row>
    <row r="14" spans="3:13" ht="15" customHeight="1">
      <c r="C14" s="452" t="s">
        <v>323</v>
      </c>
      <c r="D14" s="440">
        <v>639.80064900000013</v>
      </c>
      <c r="E14" s="441">
        <v>612.08379100000013</v>
      </c>
      <c r="F14" s="441">
        <v>525.22353399999997</v>
      </c>
      <c r="G14" s="441">
        <v>457.87571800000012</v>
      </c>
      <c r="H14" s="441">
        <v>281.13807100000008</v>
      </c>
      <c r="I14" s="440">
        <v>1251.8844400000003</v>
      </c>
      <c r="J14" s="441">
        <v>740.13293700000031</v>
      </c>
      <c r="K14" s="441">
        <v>1723.2321890000001</v>
      </c>
      <c r="L14" s="1"/>
      <c r="M14" s="809"/>
    </row>
    <row r="15" spans="3:13" ht="15" customHeight="1">
      <c r="C15" s="3" t="s">
        <v>179</v>
      </c>
      <c r="D15" s="8">
        <v>-43.612247000000004</v>
      </c>
      <c r="E15" s="29">
        <v>-49.651017000000003</v>
      </c>
      <c r="F15" s="29">
        <v>-49.694011000000003</v>
      </c>
      <c r="G15" s="29">
        <v>-48.214115999999997</v>
      </c>
      <c r="H15" s="29">
        <v>-26.624068000000001</v>
      </c>
      <c r="I15" s="8">
        <v>-93.263264000000007</v>
      </c>
      <c r="J15" s="29">
        <v>-53.072651</v>
      </c>
      <c r="K15" s="29">
        <v>-150.98077799999999</v>
      </c>
      <c r="L15" s="1"/>
      <c r="M15" s="809"/>
    </row>
    <row r="16" spans="3:13" ht="15" customHeight="1">
      <c r="C16" s="452" t="s">
        <v>324</v>
      </c>
      <c r="D16" s="440">
        <v>596.18840200000011</v>
      </c>
      <c r="E16" s="441">
        <v>562.43277400000011</v>
      </c>
      <c r="F16" s="441">
        <v>475.52952299999998</v>
      </c>
      <c r="G16" s="441">
        <v>409.66160200000013</v>
      </c>
      <c r="H16" s="441">
        <v>254.51400300000009</v>
      </c>
      <c r="I16" s="440">
        <v>1158.6211760000003</v>
      </c>
      <c r="J16" s="441">
        <v>687.06028600000036</v>
      </c>
      <c r="K16" s="441">
        <v>1572.2514110000002</v>
      </c>
      <c r="L16" s="1"/>
      <c r="M16" s="809"/>
    </row>
    <row r="17" spans="3:13" ht="15" customHeight="1">
      <c r="C17" s="163" t="s">
        <v>180</v>
      </c>
      <c r="D17" s="461">
        <v>275.40025200000002</v>
      </c>
      <c r="E17" s="462">
        <v>289.10218900000001</v>
      </c>
      <c r="F17" s="462">
        <v>78.362696</v>
      </c>
      <c r="G17" s="462">
        <v>-87.157354999999995</v>
      </c>
      <c r="H17" s="462">
        <v>15.363452000000001</v>
      </c>
      <c r="I17" s="461">
        <v>564.50244100000009</v>
      </c>
      <c r="J17" s="462">
        <v>438.05684000000002</v>
      </c>
      <c r="K17" s="462">
        <v>429.262181</v>
      </c>
      <c r="L17" s="1"/>
      <c r="M17" s="809"/>
    </row>
    <row r="18" spans="3:13" ht="15" customHeight="1">
      <c r="C18" s="452" t="s">
        <v>325</v>
      </c>
      <c r="D18" s="440">
        <v>871.58865400000013</v>
      </c>
      <c r="E18" s="441">
        <v>851.53496300000006</v>
      </c>
      <c r="F18" s="441">
        <v>553.89221899999995</v>
      </c>
      <c r="G18" s="441">
        <v>322.50424700000013</v>
      </c>
      <c r="H18" s="441">
        <v>269.87745500000011</v>
      </c>
      <c r="I18" s="440">
        <v>1723.1236170000004</v>
      </c>
      <c r="J18" s="441">
        <v>1125.1171260000003</v>
      </c>
      <c r="K18" s="441">
        <v>2001.5135920000002</v>
      </c>
      <c r="L18" s="1"/>
      <c r="M18" s="809"/>
    </row>
    <row r="19" spans="3:13">
      <c r="C19" s="32"/>
      <c r="D19" s="32"/>
      <c r="E19" s="32"/>
      <c r="F19" s="32"/>
      <c r="G19" s="32"/>
      <c r="H19" s="32"/>
      <c r="I19" s="32"/>
      <c r="J19" s="32"/>
      <c r="K19" s="32"/>
      <c r="L19" s="1"/>
      <c r="M19" s="1"/>
    </row>
    <row r="20" spans="3:13">
      <c r="C20" s="32"/>
      <c r="D20" s="32"/>
      <c r="E20" s="32"/>
      <c r="F20" s="32"/>
      <c r="G20" s="32"/>
      <c r="H20" s="32"/>
      <c r="I20" s="32"/>
      <c r="J20" s="32"/>
      <c r="K20" s="32"/>
      <c r="L20" s="1"/>
      <c r="M20" s="1"/>
    </row>
    <row r="21" spans="3:13" ht="13.5" customHeight="1">
      <c r="C21" s="32"/>
      <c r="D21" s="32"/>
      <c r="E21" s="32"/>
      <c r="F21" s="32"/>
      <c r="G21" s="32"/>
      <c r="H21" s="32"/>
      <c r="I21" s="32"/>
      <c r="J21" s="32"/>
      <c r="K21" s="32"/>
      <c r="L21" s="1"/>
      <c r="M21" s="1"/>
    </row>
    <row r="22" spans="3:13">
      <c r="I22" s="1"/>
      <c r="J22" s="1"/>
      <c r="K22" s="1"/>
      <c r="L22" s="1"/>
      <c r="M22" s="1"/>
    </row>
    <row r="23" spans="3:13">
      <c r="I23" s="1"/>
      <c r="J23" s="1"/>
      <c r="K23" s="1"/>
      <c r="L23" s="1"/>
      <c r="M23" s="1"/>
    </row>
    <row r="24" spans="3:13">
      <c r="C24" s="844" t="s">
        <v>302</v>
      </c>
      <c r="D24" s="844">
        <v>0</v>
      </c>
      <c r="E24" s="844">
        <v>0</v>
      </c>
      <c r="F24" s="844">
        <v>0</v>
      </c>
      <c r="G24" s="844">
        <v>0</v>
      </c>
      <c r="I24" s="1"/>
      <c r="J24" s="1"/>
      <c r="K24" s="1"/>
      <c r="L24" s="1"/>
      <c r="M24" s="1"/>
    </row>
    <row r="25" spans="3:13" ht="24.75" customHeight="1">
      <c r="C25" s="806" t="s">
        <v>51</v>
      </c>
      <c r="D25" s="807" t="s">
        <v>554</v>
      </c>
      <c r="E25" s="317" t="s">
        <v>402</v>
      </c>
      <c r="F25" s="808" t="s">
        <v>403</v>
      </c>
      <c r="G25" s="808" t="s">
        <v>404</v>
      </c>
      <c r="I25" s="1"/>
      <c r="J25" s="1"/>
      <c r="K25" s="1"/>
      <c r="L25" s="1"/>
      <c r="M25" s="1"/>
    </row>
    <row r="26" spans="3:13" ht="15" customHeight="1">
      <c r="C26" s="150" t="s">
        <v>405</v>
      </c>
      <c r="D26" s="120">
        <v>4.0730008177323621E-3</v>
      </c>
      <c r="E26" s="148">
        <v>2967.8598200000001</v>
      </c>
      <c r="F26" s="146">
        <v>2968.1037999999999</v>
      </c>
      <c r="G26" s="146">
        <v>1906.0295169999999</v>
      </c>
      <c r="I26" s="1"/>
      <c r="J26" s="1"/>
      <c r="K26" s="1"/>
      <c r="L26" s="1"/>
      <c r="M26" s="1"/>
    </row>
    <row r="27" spans="3:13" ht="15" customHeight="1">
      <c r="C27" s="150" t="s">
        <v>555</v>
      </c>
      <c r="D27" s="120">
        <v>0.93126584254674871</v>
      </c>
      <c r="E27" s="148">
        <v>678582.35230400006</v>
      </c>
      <c r="F27" s="146">
        <v>631905</v>
      </c>
      <c r="G27" s="146">
        <v>648573.5</v>
      </c>
      <c r="I27" s="1"/>
      <c r="J27" s="1"/>
      <c r="K27" s="1"/>
      <c r="L27" s="1"/>
      <c r="M27" s="1"/>
    </row>
    <row r="28" spans="3:13" ht="15" customHeight="1">
      <c r="C28" s="150" t="s">
        <v>445</v>
      </c>
      <c r="D28" s="120">
        <v>6.4661156635518829E-2</v>
      </c>
      <c r="E28" s="148">
        <v>47116.427734999997</v>
      </c>
      <c r="F28" s="146">
        <v>7590</v>
      </c>
      <c r="G28" s="146">
        <v>13060.7</v>
      </c>
      <c r="I28" s="1"/>
      <c r="J28" s="1"/>
      <c r="K28" s="1"/>
      <c r="L28" s="1"/>
      <c r="M28" s="1"/>
    </row>
    <row r="29" spans="3:13" ht="15" customHeight="1">
      <c r="C29" s="754" t="s">
        <v>411</v>
      </c>
      <c r="D29" s="758">
        <v>1</v>
      </c>
      <c r="E29" s="759">
        <v>728666.6398590001</v>
      </c>
      <c r="F29" s="760">
        <v>642463.10380000004</v>
      </c>
      <c r="G29" s="760">
        <v>663540.22951699991</v>
      </c>
      <c r="I29" s="1"/>
      <c r="J29" s="1"/>
      <c r="K29" s="1"/>
      <c r="L29" s="1"/>
      <c r="M29" s="1"/>
    </row>
    <row r="30" spans="3:13">
      <c r="C30" s="147" t="s">
        <v>412</v>
      </c>
      <c r="D30" s="120">
        <v>2.6227351678288907E-2</v>
      </c>
      <c r="E30" s="148">
        <v>19110.967064</v>
      </c>
      <c r="F30" s="146">
        <v>16772</v>
      </c>
      <c r="G30" s="146">
        <v>17933.28342</v>
      </c>
      <c r="I30" s="1"/>
      <c r="J30" s="1"/>
      <c r="K30" s="1"/>
      <c r="L30" s="1"/>
      <c r="M30" s="1"/>
    </row>
    <row r="31" spans="3:13" ht="1.1499999999999999" customHeight="1">
      <c r="C31" s="150" t="s">
        <v>413</v>
      </c>
      <c r="D31" s="120"/>
      <c r="E31" s="148"/>
      <c r="F31" s="146"/>
      <c r="G31" s="146"/>
      <c r="I31" s="1"/>
      <c r="J31" s="1"/>
      <c r="K31" s="1"/>
      <c r="L31" s="1"/>
      <c r="M31" s="1"/>
    </row>
    <row r="32" spans="3:13" ht="15" customHeight="1">
      <c r="C32" s="150" t="s">
        <v>556</v>
      </c>
      <c r="D32" s="120">
        <v>1.3496112556972483E-2</v>
      </c>
      <c r="E32" s="148">
        <v>9834.1519850000004</v>
      </c>
      <c r="F32" s="146">
        <v>9756.8494680000003</v>
      </c>
      <c r="G32" s="146">
        <v>10865.25058</v>
      </c>
      <c r="I32" s="1"/>
      <c r="J32" s="1"/>
      <c r="K32" s="1"/>
      <c r="L32" s="1"/>
      <c r="M32" s="1"/>
    </row>
    <row r="33" spans="3:13" ht="15" customHeight="1">
      <c r="C33" s="150" t="s">
        <v>496</v>
      </c>
      <c r="D33" s="120">
        <v>0.41582059288799544</v>
      </c>
      <c r="E33" s="148">
        <v>302994.13195400004</v>
      </c>
      <c r="F33" s="146">
        <v>302205</v>
      </c>
      <c r="G33" s="146">
        <v>310437.59999999998</v>
      </c>
      <c r="I33" s="1"/>
      <c r="J33" s="1"/>
      <c r="K33" s="1"/>
      <c r="L33" s="1"/>
      <c r="M33" s="1"/>
    </row>
    <row r="34" spans="3:13" ht="15" customHeight="1">
      <c r="C34" s="150" t="s">
        <v>497</v>
      </c>
      <c r="D34" s="120">
        <v>0.45833105172146571</v>
      </c>
      <c r="E34" s="148">
        <v>333970.03789400001</v>
      </c>
      <c r="F34" s="146">
        <v>292931</v>
      </c>
      <c r="G34" s="146">
        <v>309330</v>
      </c>
      <c r="I34" s="1"/>
      <c r="J34" s="1"/>
      <c r="K34" s="1"/>
      <c r="L34" s="1"/>
      <c r="M34" s="1"/>
    </row>
    <row r="35" spans="3:13" ht="15" customHeight="1">
      <c r="C35" s="150" t="s">
        <v>447</v>
      </c>
      <c r="D35" s="120">
        <v>8.6124891155277439E-2</v>
      </c>
      <c r="E35" s="148">
        <v>62756.239304999996</v>
      </c>
      <c r="F35" s="146">
        <v>20798</v>
      </c>
      <c r="G35" s="146">
        <v>14974</v>
      </c>
      <c r="I35" s="1"/>
      <c r="J35" s="1"/>
      <c r="K35" s="1"/>
      <c r="L35" s="1"/>
      <c r="M35" s="1"/>
    </row>
    <row r="36" spans="3:13" ht="15" customHeight="1">
      <c r="C36" s="757" t="s">
        <v>418</v>
      </c>
      <c r="D36" s="758">
        <v>1</v>
      </c>
      <c r="E36" s="759">
        <v>728665.52820200007</v>
      </c>
      <c r="F36" s="760">
        <v>642462.849468</v>
      </c>
      <c r="G36" s="760">
        <v>663540.13399999996</v>
      </c>
      <c r="I36" s="1"/>
      <c r="J36" s="1"/>
      <c r="K36" s="1"/>
      <c r="L36" s="1"/>
      <c r="M36" s="1"/>
    </row>
    <row r="37" spans="3:13" ht="15" customHeight="1">
      <c r="D37" s="146"/>
      <c r="E37" s="146"/>
      <c r="F37" s="146"/>
      <c r="G37" s="146"/>
      <c r="H37" s="146"/>
      <c r="I37" s="1"/>
      <c r="J37" s="1"/>
      <c r="K37" s="1"/>
      <c r="L37" s="1"/>
      <c r="M37" s="1"/>
    </row>
    <row r="38" spans="3:13" ht="15" customHeight="1">
      <c r="C38" s="756" t="s">
        <v>557</v>
      </c>
      <c r="D38" s="121"/>
      <c r="E38" s="755"/>
      <c r="F38" s="755"/>
      <c r="G38" s="755"/>
      <c r="I38" s="1"/>
      <c r="J38" s="1"/>
      <c r="K38" s="1"/>
      <c r="L38" s="1"/>
      <c r="M38" s="1"/>
    </row>
    <row r="39" spans="3:13">
      <c r="C39" s="32"/>
      <c r="D39" s="32"/>
      <c r="E39" s="32"/>
      <c r="F39" s="32"/>
      <c r="G39" s="32"/>
      <c r="I39" s="1"/>
      <c r="J39" s="1"/>
      <c r="K39" s="1"/>
      <c r="L39" s="1"/>
      <c r="M39" s="1"/>
    </row>
    <row r="40" spans="3:13" ht="15.75" customHeight="1">
      <c r="C40" s="873"/>
      <c r="D40" s="873"/>
      <c r="E40" s="873"/>
      <c r="F40" s="873"/>
      <c r="G40" s="873"/>
      <c r="I40" s="1"/>
      <c r="J40" s="1"/>
      <c r="K40" s="1"/>
      <c r="L40" s="1"/>
      <c r="M40" s="1"/>
    </row>
    <row r="41" spans="3:13" ht="12" customHeight="1">
      <c r="C41" s="529"/>
      <c r="D41" s="528"/>
      <c r="E41" s="528"/>
      <c r="F41" s="528"/>
      <c r="G41" s="528"/>
      <c r="I41" s="1"/>
      <c r="J41" s="1"/>
      <c r="K41" s="1"/>
      <c r="L41" s="1"/>
      <c r="M41" s="1"/>
    </row>
    <row r="42" spans="3:13" ht="12" customHeight="1">
      <c r="C42" s="527"/>
      <c r="D42" s="528"/>
      <c r="E42" s="528"/>
      <c r="F42" s="528"/>
      <c r="G42" s="528"/>
      <c r="H42" s="238"/>
      <c r="I42" s="1"/>
      <c r="J42" s="1"/>
      <c r="K42" s="1"/>
      <c r="L42" s="1"/>
      <c r="M42" s="1"/>
    </row>
    <row r="43" spans="3:13" ht="18.75">
      <c r="C43" s="256" t="s">
        <v>65</v>
      </c>
      <c r="I43"/>
      <c r="J43"/>
      <c r="K43"/>
      <c r="L43"/>
      <c r="M43"/>
    </row>
    <row r="44" spans="3:13">
      <c r="C44" s="268" t="s">
        <v>328</v>
      </c>
      <c r="D44" s="268"/>
      <c r="E44" s="268"/>
      <c r="F44" s="268"/>
      <c r="G44" s="268"/>
      <c r="H44" s="268"/>
      <c r="I44" s="268"/>
      <c r="J44" s="268"/>
      <c r="K44" s="268"/>
      <c r="L44"/>
      <c r="M44"/>
    </row>
    <row r="45" spans="3:13" ht="19.5" customHeight="1">
      <c r="C45" s="225"/>
      <c r="D45" s="226">
        <v>2023</v>
      </c>
      <c r="E45" s="226" t="s">
        <v>348</v>
      </c>
      <c r="F45" s="226">
        <v>2022</v>
      </c>
      <c r="G45" s="226" t="s">
        <v>348</v>
      </c>
      <c r="H45" s="226" t="s">
        <v>348</v>
      </c>
      <c r="I45" s="874" t="s">
        <v>349</v>
      </c>
      <c r="J45" s="874"/>
      <c r="K45" s="780" t="s">
        <v>272</v>
      </c>
      <c r="L45"/>
      <c r="M45"/>
    </row>
    <row r="46" spans="3:13">
      <c r="C46" s="225" t="s">
        <v>51</v>
      </c>
      <c r="D46" s="226" t="s">
        <v>347</v>
      </c>
      <c r="E46" s="226" t="s">
        <v>350</v>
      </c>
      <c r="F46" s="226" t="s">
        <v>351</v>
      </c>
      <c r="G46" s="226" t="s">
        <v>352</v>
      </c>
      <c r="H46" s="226" t="s">
        <v>347</v>
      </c>
      <c r="I46" s="226">
        <v>2022</v>
      </c>
      <c r="J46" s="16">
        <v>2021</v>
      </c>
      <c r="K46" s="226">
        <v>2022</v>
      </c>
      <c r="L46"/>
      <c r="M46"/>
    </row>
    <row r="47" spans="3:13" ht="15" customHeight="1">
      <c r="C47" s="489" t="s">
        <v>389</v>
      </c>
      <c r="D47" s="494">
        <v>403.56143720645275</v>
      </c>
      <c r="E47" s="626">
        <v>384.70287178931852</v>
      </c>
      <c r="F47" s="495">
        <v>367.90339307056638</v>
      </c>
      <c r="G47" s="495">
        <v>371.19540290385942</v>
      </c>
      <c r="H47" s="495">
        <v>375.18219686248278</v>
      </c>
      <c r="I47" s="494">
        <v>788.2643089957711</v>
      </c>
      <c r="J47" s="626">
        <v>774.94194895669546</v>
      </c>
      <c r="K47" s="495">
        <v>1514.0407449311213</v>
      </c>
      <c r="L47"/>
      <c r="M47"/>
    </row>
    <row r="48" spans="3:13" ht="15" customHeight="1">
      <c r="C48" s="501" t="s">
        <v>390</v>
      </c>
      <c r="D48" s="494">
        <v>-267.43525473410443</v>
      </c>
      <c r="E48" s="499">
        <v>-240.22213937321027</v>
      </c>
      <c r="F48" s="502">
        <v>-257.16613874973314</v>
      </c>
      <c r="G48" s="502">
        <v>-228.19714934307004</v>
      </c>
      <c r="H48" s="502">
        <v>-238.08536925112887</v>
      </c>
      <c r="I48" s="494">
        <v>-507.65739410731442</v>
      </c>
      <c r="J48" s="499">
        <v>-474.97367780351897</v>
      </c>
      <c r="K48" s="502">
        <v>-960.33696589632211</v>
      </c>
      <c r="L48"/>
      <c r="M48"/>
    </row>
    <row r="49" spans="3:13" ht="15" customHeight="1">
      <c r="C49" s="456" t="s">
        <v>391</v>
      </c>
      <c r="D49" s="457">
        <v>136.12618247234832</v>
      </c>
      <c r="E49" s="458">
        <v>144.48073241610825</v>
      </c>
      <c r="F49" s="459">
        <v>110.73725432083324</v>
      </c>
      <c r="G49" s="459">
        <v>142.99825356078938</v>
      </c>
      <c r="H49" s="459">
        <v>137.09682761135392</v>
      </c>
      <c r="I49" s="457">
        <v>280.60691488845669</v>
      </c>
      <c r="J49" s="458">
        <v>299.96827115317649</v>
      </c>
      <c r="K49" s="459">
        <v>553.70377903479914</v>
      </c>
      <c r="L49"/>
      <c r="M49"/>
    </row>
    <row r="50" spans="3:13" ht="15" customHeight="1">
      <c r="C50" s="456" t="s">
        <v>392</v>
      </c>
      <c r="D50" s="457">
        <v>6.7100622413671047</v>
      </c>
      <c r="E50" s="458">
        <v>28.885399875284037</v>
      </c>
      <c r="F50" s="459">
        <v>18.813073648501458</v>
      </c>
      <c r="G50" s="459">
        <v>31.655340917026166</v>
      </c>
      <c r="H50" s="459">
        <v>30.034714570034893</v>
      </c>
      <c r="I50" s="457">
        <v>35.595462116648385</v>
      </c>
      <c r="J50" s="458">
        <v>72.363891396576165</v>
      </c>
      <c r="K50" s="459">
        <v>122.83230596210379</v>
      </c>
      <c r="L50"/>
      <c r="M50"/>
    </row>
    <row r="51" spans="3:13" ht="15" customHeight="1">
      <c r="C51" s="489" t="s">
        <v>393</v>
      </c>
      <c r="D51" s="494">
        <v>-15.484405163031944</v>
      </c>
      <c r="E51" s="499">
        <v>68.034142659938908</v>
      </c>
      <c r="F51" s="500">
        <v>1.3309701433998551E-2</v>
      </c>
      <c r="G51" s="500">
        <v>0</v>
      </c>
      <c r="H51" s="500">
        <v>-2.2752800230819818E-7</v>
      </c>
      <c r="I51" s="494">
        <v>52.549737496906992</v>
      </c>
      <c r="J51" s="499">
        <v>0</v>
      </c>
      <c r="K51" s="500">
        <v>1.3309701433998551E-2</v>
      </c>
      <c r="L51"/>
      <c r="M51"/>
    </row>
    <row r="52" spans="3:13" ht="15" customHeight="1">
      <c r="C52" s="489" t="s">
        <v>394</v>
      </c>
      <c r="D52" s="494">
        <v>26.036600136034167</v>
      </c>
      <c r="E52" s="499">
        <v>-68.883898215605683</v>
      </c>
      <c r="F52" s="500">
        <v>29.219159297249746</v>
      </c>
      <c r="G52" s="500">
        <v>-103.50311994825087</v>
      </c>
      <c r="H52" s="500">
        <v>-6.110696494347593</v>
      </c>
      <c r="I52" s="494">
        <v>-42.847298079573477</v>
      </c>
      <c r="J52" s="499">
        <v>-84.490977247404473</v>
      </c>
      <c r="K52" s="500">
        <v>-158.7749378984056</v>
      </c>
      <c r="L52"/>
      <c r="M52"/>
    </row>
    <row r="53" spans="3:13" ht="15" customHeight="1">
      <c r="C53" s="489" t="s">
        <v>395</v>
      </c>
      <c r="D53" s="494">
        <v>22.363645225426637</v>
      </c>
      <c r="E53" s="499">
        <v>7.3334532841153193</v>
      </c>
      <c r="F53" s="500">
        <v>9.1677190383927396</v>
      </c>
      <c r="G53" s="500">
        <v>1.9625988594552695</v>
      </c>
      <c r="H53" s="500">
        <v>13.149453223625194</v>
      </c>
      <c r="I53" s="494">
        <v>29.697098509541956</v>
      </c>
      <c r="J53" s="499">
        <v>46.417522855118861</v>
      </c>
      <c r="K53" s="500">
        <v>57.54784075296687</v>
      </c>
      <c r="L53"/>
      <c r="M53"/>
    </row>
    <row r="54" spans="3:13" ht="15" customHeight="1">
      <c r="C54" s="489" t="s">
        <v>6</v>
      </c>
      <c r="D54" s="494">
        <v>4.0450561625221333</v>
      </c>
      <c r="E54" s="499">
        <v>15.783545077733129</v>
      </c>
      <c r="F54" s="500">
        <v>49.38425126759445</v>
      </c>
      <c r="G54" s="500">
        <v>-26.52087655392792</v>
      </c>
      <c r="H54" s="500">
        <v>69.996628890599624</v>
      </c>
      <c r="I54" s="494">
        <v>19.828601240258564</v>
      </c>
      <c r="J54" s="499">
        <v>92.142749647701294</v>
      </c>
      <c r="K54" s="500">
        <v>115.00612436136782</v>
      </c>
      <c r="L54"/>
      <c r="M54"/>
    </row>
    <row r="55" spans="3:13" ht="15" customHeight="1">
      <c r="C55" s="456" t="s">
        <v>357</v>
      </c>
      <c r="D55" s="457">
        <v>36.96089636095099</v>
      </c>
      <c r="E55" s="458">
        <v>22.267242806181674</v>
      </c>
      <c r="F55" s="459">
        <v>87.78443930467094</v>
      </c>
      <c r="G55" s="459">
        <v>-128.06139764272353</v>
      </c>
      <c r="H55" s="459">
        <v>77.035385392349227</v>
      </c>
      <c r="I55" s="457">
        <v>59.228139167134032</v>
      </c>
      <c r="J55" s="458">
        <v>54.069295255415682</v>
      </c>
      <c r="K55" s="459">
        <v>13.792336917363087</v>
      </c>
      <c r="L55"/>
      <c r="M55"/>
    </row>
    <row r="56" spans="3:13" ht="15" customHeight="1">
      <c r="C56" s="489" t="s">
        <v>396</v>
      </c>
      <c r="D56" s="494">
        <v>49.170657232405397</v>
      </c>
      <c r="E56" s="499">
        <v>54.503898938778576</v>
      </c>
      <c r="F56" s="500">
        <v>19.622365026451043</v>
      </c>
      <c r="G56" s="500">
        <v>-0.29282049322418402</v>
      </c>
      <c r="H56" s="500">
        <v>-73.763227009383456</v>
      </c>
      <c r="I56" s="494">
        <v>103.67455617118414</v>
      </c>
      <c r="J56" s="499">
        <v>-123.48847967756308</v>
      </c>
      <c r="K56" s="500">
        <v>-104.15893514433623</v>
      </c>
      <c r="L56"/>
      <c r="M56"/>
    </row>
    <row r="57" spans="3:13" ht="15" customHeight="1">
      <c r="C57" s="489" t="s">
        <v>397</v>
      </c>
      <c r="D57" s="494">
        <v>0</v>
      </c>
      <c r="E57" s="499">
        <v>0</v>
      </c>
      <c r="F57" s="500">
        <v>0</v>
      </c>
      <c r="G57" s="500">
        <v>0</v>
      </c>
      <c r="H57" s="500">
        <v>0</v>
      </c>
      <c r="I57" s="494">
        <v>0</v>
      </c>
      <c r="J57" s="499">
        <v>0</v>
      </c>
      <c r="K57" s="500">
        <v>0</v>
      </c>
      <c r="L57"/>
      <c r="M57"/>
    </row>
    <row r="58" spans="3:13" ht="15" customHeight="1">
      <c r="C58" s="456" t="s">
        <v>398</v>
      </c>
      <c r="D58" s="457">
        <v>49.170657232405397</v>
      </c>
      <c r="E58" s="458">
        <v>54.503898938778576</v>
      </c>
      <c r="F58" s="459">
        <v>19.622365026451043</v>
      </c>
      <c r="G58" s="459">
        <v>-0.29282049322418402</v>
      </c>
      <c r="H58" s="459">
        <v>-73.763227009383456</v>
      </c>
      <c r="I58" s="457">
        <v>103.67455617118414</v>
      </c>
      <c r="J58" s="458">
        <v>-123.48847967756308</v>
      </c>
      <c r="K58" s="459">
        <v>-104.15893514433623</v>
      </c>
      <c r="L58"/>
      <c r="M58"/>
    </row>
    <row r="59" spans="3:13" ht="15" customHeight="1">
      <c r="C59" s="456" t="s">
        <v>323</v>
      </c>
      <c r="D59" s="457">
        <v>228.96779830707177</v>
      </c>
      <c r="E59" s="458">
        <v>250.13727403635255</v>
      </c>
      <c r="F59" s="459">
        <v>236.95713230045669</v>
      </c>
      <c r="G59" s="459">
        <v>46.299376341867827</v>
      </c>
      <c r="H59" s="459">
        <v>170.40370056435455</v>
      </c>
      <c r="I59" s="457">
        <v>479.10507234342322</v>
      </c>
      <c r="J59" s="458">
        <v>302.91297812760524</v>
      </c>
      <c r="K59" s="459">
        <v>586.16948676992979</v>
      </c>
      <c r="L59"/>
      <c r="M59"/>
    </row>
    <row r="60" spans="3:13" ht="15" customHeight="1">
      <c r="C60" s="489" t="s">
        <v>399</v>
      </c>
      <c r="D60" s="494">
        <v>-21.091088383637608</v>
      </c>
      <c r="E60" s="499">
        <v>-20.36560201630407</v>
      </c>
      <c r="F60" s="500">
        <v>-19.730372537373807</v>
      </c>
      <c r="G60" s="500">
        <v>-19.676575848631405</v>
      </c>
      <c r="H60" s="500">
        <v>-19.152353671011934</v>
      </c>
      <c r="I60" s="494">
        <v>-41.456690399941678</v>
      </c>
      <c r="J60" s="499">
        <v>-38.12922435005968</v>
      </c>
      <c r="K60" s="500">
        <v>-77.536172736064898</v>
      </c>
      <c r="L60"/>
      <c r="M60"/>
    </row>
    <row r="61" spans="3:13" ht="15" customHeight="1">
      <c r="C61" s="489" t="s">
        <v>400</v>
      </c>
      <c r="D61" s="494">
        <v>0</v>
      </c>
      <c r="E61" s="499">
        <v>0</v>
      </c>
      <c r="F61" s="500">
        <v>0</v>
      </c>
      <c r="G61" s="500">
        <v>0</v>
      </c>
      <c r="H61" s="500">
        <v>0</v>
      </c>
      <c r="I61" s="494">
        <v>0</v>
      </c>
      <c r="J61" s="499">
        <v>0</v>
      </c>
      <c r="K61" s="500">
        <v>0</v>
      </c>
      <c r="L61"/>
      <c r="M61"/>
    </row>
    <row r="62" spans="3:13" ht="15" customHeight="1">
      <c r="C62" s="456" t="s">
        <v>401</v>
      </c>
      <c r="D62" s="457">
        <v>-21.091088383637608</v>
      </c>
      <c r="E62" s="458">
        <v>-20.36560201630407</v>
      </c>
      <c r="F62" s="459">
        <v>-19.730372537373807</v>
      </c>
      <c r="G62" s="459">
        <v>-19.676575848631405</v>
      </c>
      <c r="H62" s="459">
        <v>-19.152353671011934</v>
      </c>
      <c r="I62" s="457">
        <v>-41.456690399941678</v>
      </c>
      <c r="J62" s="458">
        <v>-38.12922435005968</v>
      </c>
      <c r="K62" s="459">
        <v>-77.536172736064898</v>
      </c>
      <c r="L62"/>
      <c r="M62"/>
    </row>
    <row r="63" spans="3:13" ht="15" customHeight="1">
      <c r="C63" s="456" t="s">
        <v>324</v>
      </c>
      <c r="D63" s="457">
        <v>207.87670992343416</v>
      </c>
      <c r="E63" s="458">
        <v>229.77167202004847</v>
      </c>
      <c r="F63" s="459">
        <v>217.2267597630829</v>
      </c>
      <c r="G63" s="459">
        <v>26.622800493236422</v>
      </c>
      <c r="H63" s="459">
        <v>151.25134689334263</v>
      </c>
      <c r="I63" s="457">
        <v>437.64838194348152</v>
      </c>
      <c r="J63" s="458">
        <v>264.7837537775456</v>
      </c>
      <c r="K63" s="459">
        <v>508.63331403386491</v>
      </c>
      <c r="L63"/>
      <c r="M63"/>
    </row>
    <row r="64" spans="3:13">
      <c r="C64" s="792"/>
      <c r="I64" s="1"/>
      <c r="J64" s="1"/>
      <c r="K64" s="1"/>
      <c r="L64" s="1"/>
      <c r="M64" s="1"/>
    </row>
    <row r="65" spans="2:13">
      <c r="I65" s="1"/>
      <c r="J65" s="1"/>
      <c r="K65" s="1"/>
      <c r="L65" s="1"/>
      <c r="M65" s="1"/>
    </row>
    <row r="66" spans="2:13">
      <c r="C66" s="271" t="s">
        <v>329</v>
      </c>
      <c r="D66" s="271"/>
      <c r="E66" s="271"/>
      <c r="F66" s="271"/>
      <c r="G66" s="271"/>
      <c r="I66" s="1"/>
      <c r="J66" s="1"/>
      <c r="K66" s="1"/>
      <c r="L66" s="1"/>
      <c r="M66" s="1"/>
    </row>
    <row r="67" spans="2:13" ht="38.25">
      <c r="C67" s="151" t="s">
        <v>51</v>
      </c>
      <c r="D67" s="155" t="s">
        <v>95</v>
      </c>
      <c r="E67" s="155" t="s">
        <v>402</v>
      </c>
      <c r="F67" s="171" t="s">
        <v>403</v>
      </c>
      <c r="G67" s="171" t="s">
        <v>404</v>
      </c>
      <c r="I67" s="1"/>
      <c r="J67" s="1"/>
      <c r="K67" s="1"/>
      <c r="L67" s="1"/>
      <c r="M67" s="1"/>
    </row>
    <row r="68" spans="2:13" ht="15" customHeight="1">
      <c r="C68" s="32" t="s">
        <v>405</v>
      </c>
      <c r="D68" s="158">
        <v>3.7100550136714983E-3</v>
      </c>
      <c r="E68" s="148">
        <v>1019</v>
      </c>
      <c r="F68" s="146">
        <v>989</v>
      </c>
      <c r="G68" s="146">
        <v>1068</v>
      </c>
      <c r="I68" s="1"/>
      <c r="J68" s="1"/>
      <c r="K68" s="1"/>
      <c r="L68" s="1"/>
      <c r="M68" s="1"/>
    </row>
    <row r="69" spans="2:13" ht="14.25" customHeight="1">
      <c r="C69" s="5" t="s">
        <v>199</v>
      </c>
      <c r="D69" s="149">
        <v>3.1686564066715453E-2</v>
      </c>
      <c r="E69" s="148">
        <v>8703</v>
      </c>
      <c r="F69" s="146">
        <v>8281</v>
      </c>
      <c r="G69" s="146">
        <v>9087</v>
      </c>
      <c r="I69" s="1"/>
      <c r="J69" s="1"/>
      <c r="K69" s="1"/>
      <c r="L69" s="1"/>
      <c r="M69" s="1"/>
    </row>
    <row r="70" spans="2:13" ht="15" customHeight="1">
      <c r="C70" s="32" t="s">
        <v>406</v>
      </c>
      <c r="D70" s="149">
        <v>3.8050819379667151E-2</v>
      </c>
      <c r="E70" s="148">
        <v>10451</v>
      </c>
      <c r="F70" s="146">
        <v>9092</v>
      </c>
      <c r="G70" s="146">
        <v>9712</v>
      </c>
      <c r="I70" s="1"/>
      <c r="J70" s="1"/>
      <c r="K70" s="1"/>
      <c r="L70" s="1"/>
      <c r="M70" s="1"/>
    </row>
    <row r="71" spans="2:13" ht="15" customHeight="1">
      <c r="C71" s="32" t="s">
        <v>407</v>
      </c>
      <c r="D71" s="149">
        <v>0.2071951037468279</v>
      </c>
      <c r="E71" s="148">
        <v>56908</v>
      </c>
      <c r="F71" s="146">
        <v>54639</v>
      </c>
      <c r="G71" s="146">
        <v>69207</v>
      </c>
      <c r="I71" s="1"/>
      <c r="J71" s="1"/>
      <c r="K71" s="1"/>
      <c r="L71" s="1"/>
      <c r="M71" s="1"/>
    </row>
    <row r="72" spans="2:13" ht="15" customHeight="1">
      <c r="C72" s="32" t="s">
        <v>408</v>
      </c>
      <c r="D72" s="149">
        <v>0.58629427763153585</v>
      </c>
      <c r="E72" s="148">
        <v>161031</v>
      </c>
      <c r="F72" s="146">
        <v>135530</v>
      </c>
      <c r="G72" s="146">
        <v>150459</v>
      </c>
      <c r="I72" s="1"/>
      <c r="J72" s="1"/>
      <c r="K72" s="1"/>
      <c r="L72" s="1"/>
      <c r="M72" s="1"/>
    </row>
    <row r="73" spans="2:13" ht="15" customHeight="1">
      <c r="C73" s="32" t="s">
        <v>409</v>
      </c>
      <c r="D73" s="149">
        <v>0.12099002763426649</v>
      </c>
      <c r="E73" s="148">
        <v>33231</v>
      </c>
      <c r="F73" s="146">
        <v>31763</v>
      </c>
      <c r="G73" s="146">
        <v>24536</v>
      </c>
      <c r="I73" s="1"/>
      <c r="J73" s="1"/>
      <c r="K73" s="1"/>
      <c r="L73" s="1"/>
      <c r="M73" s="1"/>
    </row>
    <row r="74" spans="2:13" ht="15" customHeight="1">
      <c r="C74" s="32" t="s">
        <v>410</v>
      </c>
      <c r="D74" s="149">
        <v>1.207315252731569E-2</v>
      </c>
      <c r="E74" s="148">
        <v>3316</v>
      </c>
      <c r="F74" s="146">
        <v>4352</v>
      </c>
      <c r="G74" s="146">
        <v>4665</v>
      </c>
      <c r="I74" s="1"/>
      <c r="J74" s="1"/>
      <c r="K74" s="1"/>
      <c r="L74" s="1"/>
      <c r="M74" s="1"/>
    </row>
    <row r="75" spans="2:13" s="2" customFormat="1" ht="15" customHeight="1">
      <c r="B75" s="1"/>
      <c r="C75" s="452" t="s">
        <v>411</v>
      </c>
      <c r="D75" s="453">
        <v>1</v>
      </c>
      <c r="E75" s="454">
        <v>274659</v>
      </c>
      <c r="F75" s="455">
        <v>244646</v>
      </c>
      <c r="G75" s="455">
        <v>268734</v>
      </c>
      <c r="H75" s="1"/>
      <c r="I75" s="1"/>
      <c r="J75" s="1"/>
      <c r="K75" s="1"/>
      <c r="L75" s="1"/>
      <c r="M75" s="1"/>
    </row>
    <row r="76" spans="2:13" ht="15" customHeight="1">
      <c r="C76" s="32" t="s">
        <v>412</v>
      </c>
      <c r="D76" s="149">
        <v>2.6960704000233017E-2</v>
      </c>
      <c r="E76" s="148">
        <v>7405</v>
      </c>
      <c r="F76" s="146">
        <v>7366</v>
      </c>
      <c r="G76" s="146">
        <v>8540</v>
      </c>
      <c r="I76" s="1"/>
      <c r="J76" s="1"/>
      <c r="K76" s="1"/>
      <c r="L76" s="1"/>
      <c r="M76" s="1"/>
    </row>
    <row r="77" spans="2:13" ht="15" customHeight="1">
      <c r="C77" s="32" t="s">
        <v>413</v>
      </c>
      <c r="D77" s="149">
        <v>7.9407556278876714E-3</v>
      </c>
      <c r="E77" s="148">
        <v>2181</v>
      </c>
      <c r="F77" s="146">
        <v>2228</v>
      </c>
      <c r="G77" s="146">
        <v>2191</v>
      </c>
      <c r="I77" s="1"/>
      <c r="J77" s="1"/>
      <c r="K77" s="1"/>
      <c r="L77" s="1"/>
      <c r="M77" s="1"/>
    </row>
    <row r="78" spans="2:13" ht="15" customHeight="1">
      <c r="C78" s="32" t="s">
        <v>414</v>
      </c>
      <c r="D78" s="149">
        <v>0</v>
      </c>
      <c r="E78" s="148">
        <v>0</v>
      </c>
      <c r="F78" s="146">
        <v>0</v>
      </c>
      <c r="G78" s="146">
        <v>0</v>
      </c>
      <c r="I78" s="1"/>
      <c r="J78" s="1"/>
      <c r="K78" s="1"/>
      <c r="L78" s="1"/>
      <c r="M78" s="1"/>
    </row>
    <row r="79" spans="2:13" ht="15" customHeight="1">
      <c r="C79" s="32" t="s">
        <v>415</v>
      </c>
      <c r="D79" s="149">
        <v>0.25110045547387849</v>
      </c>
      <c r="E79" s="148">
        <v>68967</v>
      </c>
      <c r="F79" s="146">
        <v>66915</v>
      </c>
      <c r="G79" s="146">
        <v>80361</v>
      </c>
      <c r="I79" s="1"/>
      <c r="J79" s="1"/>
      <c r="K79" s="1"/>
      <c r="L79" s="1"/>
      <c r="M79" s="1"/>
    </row>
    <row r="80" spans="2:13" ht="25.5">
      <c r="C80" s="5" t="s">
        <v>416</v>
      </c>
      <c r="D80" s="149">
        <v>0.63875205254515599</v>
      </c>
      <c r="E80" s="148">
        <v>175439</v>
      </c>
      <c r="F80" s="146">
        <v>148071</v>
      </c>
      <c r="G80" s="146">
        <v>164240</v>
      </c>
      <c r="I80" s="1"/>
      <c r="J80" s="1"/>
      <c r="K80" s="1"/>
      <c r="L80" s="1"/>
      <c r="M80" s="1"/>
    </row>
    <row r="81" spans="2:13" ht="15" customHeight="1">
      <c r="C81" s="32" t="s">
        <v>417</v>
      </c>
      <c r="D81" s="149">
        <v>7.5246032352844799E-2</v>
      </c>
      <c r="E81" s="148">
        <v>20667</v>
      </c>
      <c r="F81" s="146">
        <v>20066</v>
      </c>
      <c r="G81" s="146">
        <v>13402</v>
      </c>
      <c r="I81" s="1"/>
      <c r="J81" s="1"/>
      <c r="K81" s="1"/>
      <c r="L81" s="1"/>
      <c r="M81" s="1"/>
    </row>
    <row r="82" spans="2:13" s="2" customFormat="1" ht="15" customHeight="1">
      <c r="B82" s="1"/>
      <c r="C82" s="452" t="s">
        <v>418</v>
      </c>
      <c r="D82" s="453">
        <v>1</v>
      </c>
      <c r="E82" s="454">
        <v>274659</v>
      </c>
      <c r="F82" s="455">
        <v>244646</v>
      </c>
      <c r="G82" s="455">
        <v>268734</v>
      </c>
      <c r="H82" s="1"/>
      <c r="I82" s="1"/>
      <c r="J82" s="1"/>
      <c r="K82" s="1"/>
      <c r="L82" s="1"/>
      <c r="M82" s="1"/>
    </row>
    <row r="83" spans="2:13" s="2" customFormat="1" ht="17.25" customHeight="1">
      <c r="B83" s="1"/>
      <c r="C83" s="159"/>
      <c r="D83" s="261"/>
      <c r="E83" s="261"/>
      <c r="F83" s="262"/>
      <c r="G83" s="262"/>
      <c r="H83" s="262"/>
      <c r="I83" s="261"/>
      <c r="J83" s="261"/>
      <c r="K83" s="261"/>
      <c r="L83" s="1"/>
      <c r="M83" s="1"/>
    </row>
    <row r="84" spans="2:13" s="2" customFormat="1">
      <c r="B84" s="157"/>
      <c r="C84" s="157"/>
      <c r="D84" s="157"/>
      <c r="E84" s="157"/>
      <c r="F84" s="157"/>
      <c r="G84" s="157"/>
      <c r="H84" s="157"/>
      <c r="I84" s="157"/>
      <c r="J84" s="157"/>
      <c r="K84" s="157"/>
      <c r="L84" s="157"/>
      <c r="M84" s="157"/>
    </row>
    <row r="85" spans="2:13" s="2" customFormat="1">
      <c r="B85" s="157"/>
      <c r="C85" s="157"/>
      <c r="D85" s="157"/>
      <c r="E85" s="157"/>
      <c r="F85" s="157"/>
      <c r="G85" s="157"/>
      <c r="H85" s="157"/>
      <c r="I85" s="157"/>
      <c r="J85" s="157"/>
      <c r="K85" s="157"/>
      <c r="L85" s="157"/>
      <c r="M85" s="157"/>
    </row>
    <row r="86" spans="2:13" s="2" customFormat="1">
      <c r="B86" s="157"/>
      <c r="C86" s="157"/>
      <c r="D86" s="157"/>
      <c r="E86" s="157"/>
      <c r="F86" s="157"/>
      <c r="G86" s="157"/>
      <c r="H86" s="157"/>
      <c r="I86" s="157"/>
      <c r="J86" s="157"/>
      <c r="K86" s="157"/>
      <c r="L86" s="157"/>
      <c r="M86" s="157"/>
    </row>
    <row r="87" spans="2:13" s="2" customFormat="1">
      <c r="B87" s="157"/>
      <c r="C87" s="157"/>
      <c r="D87" s="157"/>
      <c r="E87" s="157"/>
      <c r="F87" s="157"/>
      <c r="G87" s="157"/>
      <c r="H87" s="157"/>
      <c r="I87" s="157"/>
      <c r="J87" s="157"/>
      <c r="K87" s="157"/>
      <c r="L87" s="157"/>
      <c r="M87" s="157"/>
    </row>
    <row r="88" spans="2:13" s="2" customFormat="1">
      <c r="B88" s="157"/>
      <c r="C88" s="157"/>
      <c r="D88" s="157"/>
      <c r="E88" s="157"/>
      <c r="F88" s="157"/>
      <c r="G88" s="157"/>
      <c r="H88" s="157"/>
      <c r="I88" s="157"/>
      <c r="J88" s="157"/>
      <c r="K88" s="157"/>
      <c r="L88" s="157"/>
      <c r="M88" s="157"/>
    </row>
    <row r="89" spans="2:13" s="2" customFormat="1">
      <c r="B89" s="157"/>
      <c r="C89" s="157"/>
      <c r="D89" s="157"/>
      <c r="E89" s="157"/>
      <c r="F89" s="157"/>
      <c r="G89" s="157"/>
      <c r="H89" s="157"/>
      <c r="I89" s="157"/>
      <c r="J89" s="157"/>
      <c r="K89" s="157"/>
      <c r="L89" s="157"/>
      <c r="M89" s="157"/>
    </row>
    <row r="90" spans="2:13" s="2" customFormat="1">
      <c r="B90" s="157"/>
      <c r="C90" s="157"/>
      <c r="D90" s="157"/>
      <c r="E90" s="157"/>
      <c r="F90" s="157"/>
      <c r="G90" s="157"/>
      <c r="H90" s="157"/>
      <c r="I90" s="157"/>
      <c r="J90" s="157"/>
      <c r="K90" s="157"/>
      <c r="L90" s="157"/>
      <c r="M90" s="157"/>
    </row>
    <row r="91" spans="2:13" s="2" customFormat="1">
      <c r="B91" s="157"/>
      <c r="C91" s="157"/>
      <c r="D91" s="157"/>
      <c r="E91" s="157"/>
      <c r="F91" s="157"/>
      <c r="G91" s="157"/>
      <c r="H91" s="157"/>
      <c r="I91" s="157"/>
      <c r="J91" s="157"/>
      <c r="K91" s="157"/>
      <c r="L91" s="157"/>
      <c r="M91" s="157"/>
    </row>
    <row r="92" spans="2:13" s="2" customFormat="1">
      <c r="B92" s="157"/>
      <c r="C92" s="157"/>
      <c r="D92" s="157"/>
      <c r="E92" s="157"/>
      <c r="F92" s="157"/>
      <c r="G92" s="157"/>
      <c r="H92" s="157"/>
      <c r="I92" s="157"/>
      <c r="J92" s="157"/>
      <c r="K92" s="157"/>
      <c r="L92" s="157"/>
      <c r="M92" s="157"/>
    </row>
    <row r="93" spans="2:13" s="2" customFormat="1">
      <c r="B93" s="157"/>
      <c r="C93" s="157"/>
      <c r="D93" s="157"/>
      <c r="E93" s="157"/>
      <c r="F93" s="157"/>
      <c r="G93" s="157"/>
      <c r="H93" s="157"/>
      <c r="I93" s="157"/>
      <c r="J93" s="157"/>
      <c r="K93" s="157"/>
      <c r="L93" s="157"/>
      <c r="M93" s="157"/>
    </row>
    <row r="94" spans="2:13" s="2" customFormat="1" ht="14.25" customHeight="1"/>
    <row r="95" spans="2:13" s="2" customFormat="1" hidden="1"/>
    <row r="96" spans="2:13" s="2" customFormat="1" hidden="1"/>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s="2" customFormat="1" hidden="1"/>
    <row r="149" s="2" customFormat="1" hidden="1"/>
    <row r="150" s="2" customFormat="1" hidden="1"/>
    <row r="151" s="2" customFormat="1" hidden="1"/>
    <row r="152" s="2" customFormat="1" hidden="1"/>
    <row r="153" s="2" customFormat="1" hidden="1"/>
    <row r="154" s="2" customFormat="1" hidden="1"/>
    <row r="155" s="2" customFormat="1" hidden="1"/>
    <row r="156" s="2" customFormat="1" hidden="1"/>
    <row r="157" s="2" customFormat="1" hidden="1"/>
    <row r="158" s="2" customFormat="1" hidden="1"/>
    <row r="159" s="2" customFormat="1" hidden="1"/>
    <row r="160" s="2" customFormat="1" hidden="1"/>
    <row r="161" s="2" customFormat="1" hidden="1"/>
    <row r="162" s="2" customFormat="1" hidden="1"/>
    <row r="163" s="2" customFormat="1" hidden="1"/>
    <row r="164" s="2" customFormat="1" hidden="1"/>
    <row r="165" s="2" customFormat="1" hidden="1"/>
    <row r="166" s="2" customFormat="1" hidden="1"/>
    <row r="167" s="2" customFormat="1" hidden="1"/>
    <row r="168" s="2" customFormat="1" hidden="1"/>
    <row r="169" s="2" customFormat="1" hidden="1"/>
    <row r="170" s="2" customFormat="1" hidden="1"/>
    <row r="171" s="2" customFormat="1" hidden="1"/>
    <row r="172" s="2" customFormat="1" hidden="1"/>
    <row r="173" s="2" customFormat="1" hidden="1"/>
    <row r="174" s="2" customFormat="1" hidden="1"/>
    <row r="175" s="2" customFormat="1" hidden="1"/>
    <row r="176" s="2" customFormat="1" hidden="1"/>
    <row r="177" s="2" customFormat="1" hidden="1"/>
    <row r="178" s="2" customFormat="1" hidden="1"/>
    <row r="179" s="2" customFormat="1" hidden="1"/>
    <row r="180" s="2" customFormat="1" hidden="1"/>
    <row r="181" s="2" customFormat="1" hidden="1"/>
    <row r="182" s="2" customFormat="1" hidden="1"/>
    <row r="183" s="2" customFormat="1" hidden="1"/>
    <row r="184" s="2" customFormat="1" hidden="1"/>
    <row r="185" s="2" customFormat="1" hidden="1"/>
    <row r="186" s="2" customFormat="1" hidden="1"/>
    <row r="187" s="2" customFormat="1" hidden="1"/>
    <row r="188" s="2" customFormat="1" hidden="1"/>
    <row r="189" s="2" customFormat="1" hidden="1"/>
    <row r="190" s="2" customFormat="1" hidden="1"/>
    <row r="191" s="2" customFormat="1" hidden="1"/>
    <row r="192" s="2" customFormat="1" hidden="1"/>
    <row r="193" s="2" customFormat="1" hidden="1"/>
    <row r="194" s="2" customFormat="1" hidden="1"/>
    <row r="195" s="2" customFormat="1" hidden="1"/>
    <row r="196" s="2" customFormat="1" hidden="1"/>
    <row r="197" s="2" customFormat="1" hidden="1"/>
    <row r="198" s="2" customFormat="1" hidden="1"/>
    <row r="199" s="2" customFormat="1" hidden="1"/>
    <row r="200" s="2" customFormat="1" hidden="1"/>
    <row r="201" s="2" customFormat="1" hidden="1"/>
    <row r="202" s="2" customFormat="1" hidden="1"/>
    <row r="203" s="2" customFormat="1" hidden="1"/>
    <row r="204" s="2" customFormat="1" hidden="1"/>
    <row r="205" s="2" customFormat="1" hidden="1"/>
    <row r="206" s="2" customFormat="1" hidden="1"/>
    <row r="207" s="2" customFormat="1" hidden="1"/>
    <row r="208" s="2" customFormat="1" hidden="1"/>
    <row r="209" s="2" customFormat="1" hidden="1"/>
    <row r="210" s="2" customFormat="1" hidden="1"/>
    <row r="211" s="2" customFormat="1" hidden="1"/>
    <row r="212" s="2" customFormat="1" hidden="1"/>
    <row r="213" s="2" customFormat="1" hidden="1"/>
    <row r="214" s="2" customFormat="1" hidden="1"/>
    <row r="215" s="2" customFormat="1" hidden="1"/>
    <row r="216" s="2" customFormat="1" hidden="1"/>
    <row r="217" s="2" customFormat="1" hidden="1"/>
    <row r="218" s="2" customFormat="1" hidden="1"/>
    <row r="219" s="2" customFormat="1" hidden="1"/>
    <row r="220" s="2" customFormat="1" hidden="1"/>
    <row r="221" s="2" customFormat="1" hidden="1"/>
    <row r="222" s="2" customFormat="1" hidden="1"/>
    <row r="223" s="2" customFormat="1" hidden="1"/>
    <row r="224" s="2" customFormat="1" hidden="1"/>
    <row r="225" s="2" customFormat="1" hidden="1"/>
    <row r="226" s="2" customFormat="1" hidden="1"/>
    <row r="227" s="2" customFormat="1" hidden="1"/>
    <row r="228" s="2" customFormat="1" hidden="1"/>
    <row r="229" s="2" customFormat="1" hidden="1"/>
    <row r="230" s="2" customFormat="1" hidden="1"/>
    <row r="231" s="2" customFormat="1" hidden="1"/>
    <row r="232" s="2" customFormat="1" hidden="1"/>
    <row r="233" s="2" customFormat="1" hidden="1"/>
    <row r="234" s="2" customFormat="1" hidden="1"/>
    <row r="235" s="2" customFormat="1" hidden="1"/>
    <row r="236" s="2" customFormat="1" hidden="1"/>
    <row r="237" s="2" customFormat="1" hidden="1"/>
    <row r="238" s="2" customFormat="1" hidden="1"/>
    <row r="239" s="2" customFormat="1" hidden="1"/>
    <row r="240" s="2" customFormat="1" hidden="1"/>
    <row r="241" s="2" customFormat="1" hidden="1"/>
    <row r="242" s="2" customFormat="1" hidden="1"/>
    <row r="243" s="2" customFormat="1" hidden="1"/>
    <row r="244" s="2" customFormat="1" hidden="1"/>
    <row r="245" s="2" customFormat="1" hidden="1"/>
    <row r="246" s="2" customFormat="1" hidden="1"/>
    <row r="247" s="2" customFormat="1" hidden="1"/>
    <row r="248" s="2" customFormat="1" hidden="1"/>
    <row r="249" s="2" customFormat="1" hidden="1"/>
    <row r="250" s="2" customFormat="1" hidden="1"/>
    <row r="251" s="2" customFormat="1" hidden="1"/>
    <row r="252" s="2" customFormat="1" hidden="1"/>
    <row r="253" s="2" customFormat="1" hidden="1"/>
    <row r="254" s="2" customFormat="1" hidden="1"/>
    <row r="255" s="2" customFormat="1" hidden="1"/>
    <row r="256" s="2" customFormat="1" hidden="1"/>
    <row r="257" s="2" customFormat="1" hidden="1"/>
    <row r="258" s="2" customFormat="1" hidden="1"/>
    <row r="259" s="2" customFormat="1" hidden="1"/>
    <row r="260" s="2" customFormat="1" hidden="1"/>
    <row r="261" s="2" customFormat="1" hidden="1"/>
    <row r="262" s="2" customFormat="1" hidden="1"/>
    <row r="263" s="2" customFormat="1" hidden="1"/>
    <row r="264" s="2" customFormat="1" hidden="1"/>
    <row r="265" s="2" customFormat="1" hidden="1"/>
    <row r="266" s="2" customFormat="1" hidden="1"/>
    <row r="267" s="2" customFormat="1" hidden="1"/>
    <row r="268" s="2" customFormat="1" hidden="1"/>
    <row r="269" s="2" customFormat="1" hidden="1"/>
    <row r="270" s="2" customFormat="1" hidden="1"/>
    <row r="271" s="2" customFormat="1" hidden="1"/>
    <row r="272" s="2" customFormat="1" hidden="1"/>
    <row r="273" s="2" customFormat="1" hidden="1"/>
    <row r="274" s="2" customFormat="1" hidden="1"/>
    <row r="275" s="2" customFormat="1" hidden="1"/>
    <row r="276" s="2" customFormat="1" hidden="1"/>
    <row r="277" s="2" customFormat="1" hidden="1"/>
    <row r="278" s="2" customFormat="1" hidden="1"/>
    <row r="279" s="2" customFormat="1" hidden="1"/>
    <row r="280" s="2" customFormat="1" hidden="1"/>
    <row r="281" s="2" customFormat="1" hidden="1"/>
    <row r="282" s="2" customFormat="1" hidden="1"/>
    <row r="283" s="2" customFormat="1" hidden="1"/>
    <row r="284" s="2" customFormat="1" hidden="1"/>
    <row r="285" s="2" customFormat="1" hidden="1"/>
    <row r="286" s="2" customFormat="1" hidden="1"/>
    <row r="287" s="2" customFormat="1" hidden="1"/>
    <row r="288" s="2" customFormat="1" hidden="1"/>
    <row r="289" s="2" customFormat="1" hidden="1"/>
    <row r="290" s="2" customFormat="1" hidden="1"/>
    <row r="291" s="2" customFormat="1" hidden="1"/>
    <row r="292" s="2" customFormat="1" hidden="1"/>
    <row r="293" s="2" customFormat="1" hidden="1"/>
    <row r="294" s="2" customFormat="1" hidden="1"/>
    <row r="295" s="2" customFormat="1" hidden="1"/>
    <row r="296" s="2" customFormat="1" hidden="1"/>
    <row r="297" s="2" customFormat="1" hidden="1"/>
    <row r="298" s="2" customFormat="1" hidden="1"/>
    <row r="299" s="2" customFormat="1" hidden="1"/>
    <row r="300" s="2" customFormat="1" hidden="1"/>
    <row r="301" s="2" customFormat="1" hidden="1"/>
    <row r="302" s="2" customFormat="1" hidden="1"/>
    <row r="303" s="2" customFormat="1" hidden="1"/>
    <row r="304" s="2" customFormat="1" hidden="1"/>
    <row r="305" s="2" customFormat="1" hidden="1"/>
    <row r="306" s="2" customFormat="1" hidden="1"/>
    <row r="307" s="2" customFormat="1" hidden="1"/>
    <row r="308" s="2" customFormat="1" hidden="1"/>
    <row r="309" s="2" customFormat="1" hidden="1"/>
    <row r="310" s="2" customFormat="1" hidden="1"/>
    <row r="311" s="2" customFormat="1" hidden="1"/>
    <row r="312" s="2" customFormat="1" hidden="1"/>
    <row r="313" s="2" customFormat="1" hidden="1"/>
    <row r="314" s="2" customFormat="1" hidden="1"/>
    <row r="315" s="2" customFormat="1" hidden="1"/>
    <row r="316" s="2" customFormat="1" hidden="1"/>
    <row r="317" s="2" customFormat="1" hidden="1"/>
    <row r="318" s="2" customFormat="1" hidden="1"/>
    <row r="319" s="2" customFormat="1" hidden="1"/>
    <row r="320" s="2" customFormat="1" hidden="1"/>
    <row r="321" s="2" customFormat="1" hidden="1"/>
    <row r="322" s="2" customFormat="1" hidden="1"/>
    <row r="323" s="2" customFormat="1" hidden="1"/>
    <row r="324" s="2" customFormat="1" hidden="1"/>
    <row r="325" s="2" customFormat="1" hidden="1"/>
    <row r="326" s="2" customFormat="1" hidden="1"/>
    <row r="327" s="2" customFormat="1" hidden="1"/>
    <row r="328" s="2" customFormat="1" hidden="1"/>
    <row r="329" s="2" customFormat="1" hidden="1"/>
    <row r="330" s="2" customFormat="1" hidden="1"/>
    <row r="331" s="2" customFormat="1" hidden="1"/>
    <row r="332" s="2" customFormat="1" hidden="1"/>
    <row r="333" s="2" customFormat="1" hidden="1"/>
    <row r="334" s="2" customFormat="1" hidden="1"/>
    <row r="335" s="2" customFormat="1" hidden="1"/>
    <row r="336" s="2" customFormat="1" hidden="1"/>
    <row r="337" s="2" customFormat="1" hidden="1"/>
    <row r="338" s="2" customFormat="1" hidden="1"/>
    <row r="339" s="2" customFormat="1" hidden="1"/>
    <row r="340" s="2" customFormat="1" hidden="1"/>
    <row r="341" s="2" customFormat="1" hidden="1"/>
    <row r="342" s="2" customFormat="1" hidden="1"/>
    <row r="343" s="2" customFormat="1" hidden="1"/>
    <row r="344" s="2" customFormat="1" hidden="1"/>
    <row r="345" s="2" customFormat="1" hidden="1"/>
    <row r="346" s="2" customFormat="1" hidden="1"/>
    <row r="347" s="2" customFormat="1" hidden="1"/>
    <row r="348" s="2" customFormat="1" hidden="1"/>
    <row r="349" s="2" customFormat="1" hidden="1"/>
    <row r="350" s="2" customFormat="1" hidden="1"/>
    <row r="351" s="2" customFormat="1" hidden="1"/>
    <row r="352" s="2" customFormat="1" hidden="1"/>
    <row r="353" s="2" customFormat="1" hidden="1"/>
    <row r="354" s="2" customFormat="1" hidden="1"/>
    <row r="355" s="2" customFormat="1" hidden="1"/>
    <row r="356" s="2" customFormat="1" hidden="1"/>
    <row r="357" s="2" customFormat="1" hidden="1"/>
    <row r="358" s="2" customFormat="1" hidden="1"/>
    <row r="359" s="2" customFormat="1" hidden="1"/>
    <row r="360" s="2" customFormat="1" hidden="1"/>
    <row r="361" s="2" customFormat="1" hidden="1"/>
    <row r="362" s="2" customFormat="1" hidden="1"/>
    <row r="363" s="2" customFormat="1" hidden="1"/>
    <row r="364" s="2" customFormat="1" hidden="1"/>
    <row r="365" s="2" customFormat="1" hidden="1"/>
    <row r="366" s="2" customFormat="1" hidden="1"/>
    <row r="367" s="2" customFormat="1" hidden="1"/>
    <row r="368" s="2" customFormat="1" hidden="1"/>
    <row r="369" s="2" customFormat="1" hidden="1"/>
    <row r="370" s="2" customFormat="1" hidden="1"/>
    <row r="371" s="2" customFormat="1" hidden="1"/>
    <row r="372" s="2" customFormat="1" hidden="1"/>
    <row r="373" s="2" customFormat="1" hidden="1"/>
    <row r="374" s="2" customFormat="1" hidden="1"/>
    <row r="375" s="2" customFormat="1" hidden="1"/>
    <row r="376" s="2" customFormat="1" hidden="1"/>
    <row r="377" s="2" customFormat="1" hidden="1"/>
    <row r="378" s="2" customFormat="1" hidden="1"/>
    <row r="379" s="2" customFormat="1" hidden="1"/>
    <row r="380" s="2" customFormat="1" hidden="1"/>
    <row r="381" s="2" customFormat="1" hidden="1"/>
    <row r="382" s="2" customFormat="1" hidden="1"/>
    <row r="383" s="2" customFormat="1" hidden="1"/>
    <row r="384" s="2" customFormat="1" hidden="1"/>
    <row r="385" s="2" customFormat="1" hidden="1"/>
    <row r="386" s="2" customFormat="1" hidden="1"/>
    <row r="387" s="2" customFormat="1" hidden="1"/>
    <row r="388" s="2" customFormat="1" hidden="1"/>
    <row r="389" s="2" customFormat="1" hidden="1"/>
    <row r="390" s="2" customFormat="1" hidden="1"/>
    <row r="391" s="2" customFormat="1" hidden="1"/>
    <row r="392" s="2" customFormat="1" hidden="1"/>
    <row r="393" s="2" customFormat="1" hidden="1"/>
    <row r="394" s="2" customFormat="1" hidden="1"/>
    <row r="395" s="2" customFormat="1" hidden="1"/>
    <row r="396" s="2" customFormat="1" hidden="1"/>
    <row r="397" s="2" customFormat="1" hidden="1"/>
    <row r="398" s="2" customFormat="1" hidden="1"/>
    <row r="399" s="2" customFormat="1" hidden="1"/>
    <row r="400" s="2" customFormat="1" hidden="1"/>
    <row r="401" s="2" customFormat="1" hidden="1"/>
    <row r="402" s="2" customFormat="1" hidden="1"/>
    <row r="403" s="2" customFormat="1" hidden="1"/>
    <row r="404" s="2" customFormat="1" hidden="1"/>
    <row r="405" s="2" customFormat="1" hidden="1"/>
    <row r="406" s="2" customFormat="1" hidden="1"/>
    <row r="407" s="2" customFormat="1" hidden="1"/>
    <row r="408" s="2" customFormat="1" hidden="1"/>
    <row r="409" s="2" customFormat="1" hidden="1"/>
    <row r="410" s="2" customFormat="1" hidden="1"/>
    <row r="411" s="2" customFormat="1" hidden="1"/>
    <row r="412" s="2" customFormat="1" hidden="1"/>
    <row r="413" s="2" customFormat="1" hidden="1"/>
    <row r="414" s="2" customFormat="1" hidden="1"/>
    <row r="415" s="2" customFormat="1" hidden="1"/>
    <row r="416" s="2" customFormat="1" hidden="1"/>
    <row r="417" s="2" customFormat="1" hidden="1"/>
    <row r="418" s="2" customFormat="1" hidden="1"/>
    <row r="419" s="2" customFormat="1" hidden="1"/>
    <row r="420" s="2" customFormat="1" hidden="1"/>
    <row r="421" s="2" customFormat="1" hidden="1"/>
    <row r="422" s="2" customFormat="1" hidden="1"/>
    <row r="423" s="2" customFormat="1" hidden="1"/>
    <row r="424" s="2" customFormat="1" hidden="1"/>
    <row r="425" s="2" customFormat="1" hidden="1"/>
    <row r="426" s="2" customFormat="1" hidden="1"/>
    <row r="427" s="2" customFormat="1" hidden="1"/>
    <row r="428" s="2" customFormat="1" hidden="1"/>
    <row r="429" s="2" customFormat="1" hidden="1"/>
    <row r="430" s="2" customFormat="1" hidden="1"/>
    <row r="431" s="2" customFormat="1" hidden="1"/>
    <row r="432" s="2" customFormat="1" hidden="1"/>
    <row r="433" s="2" customFormat="1" hidden="1"/>
    <row r="434" s="2" customFormat="1" hidden="1"/>
    <row r="435" s="2" customFormat="1" hidden="1"/>
    <row r="436" s="2" customFormat="1" hidden="1"/>
    <row r="437" s="2" customFormat="1" hidden="1"/>
    <row r="438" s="2" customFormat="1" hidden="1"/>
    <row r="439" s="2" customFormat="1" hidden="1"/>
    <row r="440" s="2" customFormat="1" hidden="1"/>
    <row r="441" s="2" customFormat="1" hidden="1"/>
    <row r="442" s="2" customFormat="1" hidden="1"/>
    <row r="443" s="2" customFormat="1" hidden="1"/>
    <row r="444" s="2" customFormat="1" hidden="1"/>
    <row r="445" s="2" customFormat="1" hidden="1"/>
    <row r="446" s="2" customFormat="1" hidden="1"/>
    <row r="447" s="2" customFormat="1" hidden="1"/>
    <row r="448" s="2" customFormat="1" hidden="1"/>
    <row r="449" s="2" customFormat="1" hidden="1"/>
    <row r="450" s="2" customFormat="1" hidden="1"/>
    <row r="451" s="2" customFormat="1" hidden="1"/>
    <row r="452" s="2" customFormat="1" hidden="1"/>
    <row r="453" s="2" customFormat="1" hidden="1"/>
    <row r="454" s="2" customFormat="1" hidden="1"/>
    <row r="455" s="2" customFormat="1" hidden="1"/>
    <row r="456" s="2" customFormat="1" hidden="1"/>
    <row r="457" s="2" customFormat="1" hidden="1"/>
    <row r="458" s="2" customFormat="1" hidden="1"/>
    <row r="459" s="2" customFormat="1" hidden="1"/>
    <row r="460" s="2" customFormat="1" hidden="1"/>
    <row r="461" s="2" customFormat="1" hidden="1"/>
    <row r="462" s="2" customFormat="1" hidden="1"/>
    <row r="463" s="2" customFormat="1" hidden="1"/>
    <row r="464" s="2" customFormat="1" hidden="1"/>
    <row r="465" s="2" customFormat="1" hidden="1"/>
    <row r="466" s="2" customFormat="1" hidden="1"/>
    <row r="467" s="2" customFormat="1" hidden="1"/>
    <row r="468" s="2" customFormat="1" hidden="1"/>
    <row r="469" s="2" customFormat="1" hidden="1"/>
    <row r="470" s="2" customFormat="1" hidden="1"/>
    <row r="471" s="2" customFormat="1" hidden="1"/>
    <row r="472" s="2" customFormat="1" hidden="1"/>
    <row r="473" s="2" customFormat="1" hidden="1"/>
    <row r="474" s="2" customFormat="1" hidden="1"/>
    <row r="475" s="2" customFormat="1" hidden="1"/>
    <row r="476" s="2" customFormat="1" hidden="1"/>
    <row r="477" s="2" customFormat="1" hidden="1"/>
    <row r="478" s="2" customFormat="1" hidden="1"/>
    <row r="479" s="2" customFormat="1" hidden="1"/>
    <row r="480" s="2" customFormat="1" hidden="1"/>
    <row r="481" s="2" customFormat="1" hidden="1"/>
    <row r="482" s="2" customFormat="1" hidden="1"/>
    <row r="483" s="2" customFormat="1" hidden="1"/>
    <row r="484" s="2" customFormat="1" hidden="1"/>
    <row r="485" s="2" customFormat="1" hidden="1"/>
    <row r="486" s="2" customFormat="1" hidden="1"/>
    <row r="487" s="2" customFormat="1" hidden="1"/>
    <row r="488" s="2" customFormat="1" hidden="1"/>
    <row r="489" s="2" customFormat="1" hidden="1"/>
    <row r="490" s="2" customFormat="1" hidden="1"/>
    <row r="491" s="2" customFormat="1" hidden="1"/>
    <row r="492" s="2" customFormat="1" hidden="1"/>
    <row r="493" s="2" customFormat="1" hidden="1"/>
    <row r="494" s="2" customFormat="1" hidden="1"/>
    <row r="495" s="2" customFormat="1" hidden="1"/>
    <row r="496" s="2" customFormat="1" hidden="1"/>
    <row r="497" s="2" customFormat="1" hidden="1"/>
    <row r="498" s="2" customFormat="1" hidden="1"/>
    <row r="499" s="2" customFormat="1" hidden="1"/>
    <row r="500" s="2" customFormat="1" hidden="1"/>
    <row r="501" s="2" customFormat="1" hidden="1"/>
    <row r="502" s="2" customFormat="1" hidden="1"/>
    <row r="503" s="2" customFormat="1" hidden="1"/>
    <row r="504" s="2" customFormat="1" hidden="1"/>
    <row r="505" s="2" customFormat="1" hidden="1"/>
    <row r="506" s="2" customFormat="1" hidden="1"/>
    <row r="507" s="2" customFormat="1" hidden="1"/>
    <row r="508" s="2" customFormat="1" hidden="1"/>
    <row r="509" s="2" customFormat="1" hidden="1"/>
    <row r="510" s="2" customFormat="1" hidden="1"/>
    <row r="511" s="2" customFormat="1" hidden="1"/>
    <row r="512" s="2" customFormat="1" hidden="1"/>
    <row r="513" s="2" customFormat="1" hidden="1"/>
    <row r="514" s="2" customFormat="1" hidden="1"/>
    <row r="515" s="2" customFormat="1" hidden="1"/>
    <row r="516" s="2" customFormat="1" hidden="1"/>
    <row r="517" s="2" customFormat="1" hidden="1"/>
    <row r="518" s="2" customFormat="1" hidden="1"/>
    <row r="519" s="2" customFormat="1" hidden="1"/>
    <row r="520" s="2" customFormat="1" hidden="1"/>
    <row r="521" s="2" customFormat="1" hidden="1"/>
    <row r="522" s="2" customFormat="1" hidden="1"/>
    <row r="523" s="2" customFormat="1" hidden="1"/>
    <row r="524" s="2" customFormat="1" hidden="1"/>
    <row r="525" s="2" customFormat="1" hidden="1"/>
    <row r="526" s="2" customFormat="1" hidden="1"/>
    <row r="527" s="2" customFormat="1" hidden="1"/>
    <row r="528" s="2" customFormat="1" hidden="1"/>
    <row r="529" s="2" customFormat="1" hidden="1"/>
    <row r="530" s="2" customFormat="1" hidden="1"/>
    <row r="531" s="2" customFormat="1" hidden="1"/>
    <row r="532" s="2" customFormat="1" hidden="1"/>
    <row r="533" s="2" customFormat="1" hidden="1"/>
    <row r="534" s="2" customFormat="1" hidden="1"/>
    <row r="535" s="2" customFormat="1" hidden="1"/>
    <row r="536" s="2" customFormat="1" hidden="1"/>
    <row r="537" s="2" customFormat="1" hidden="1"/>
    <row r="538" s="2" customFormat="1" hidden="1"/>
    <row r="539" s="2" customFormat="1" hidden="1"/>
    <row r="540" s="2" customFormat="1" hidden="1"/>
    <row r="541" s="2" customFormat="1" hidden="1"/>
    <row r="542" s="2" customFormat="1" hidden="1"/>
    <row r="543" s="2" customFormat="1" hidden="1"/>
    <row r="544" s="2" customFormat="1" hidden="1"/>
    <row r="545" s="2" customFormat="1" hidden="1"/>
    <row r="546" s="2" customFormat="1" hidden="1"/>
    <row r="547" s="2" customFormat="1" hidden="1"/>
    <row r="548" s="2" customFormat="1" hidden="1"/>
    <row r="549" s="2" customFormat="1" hidden="1"/>
    <row r="550" s="2" customFormat="1" hidden="1"/>
    <row r="551" s="2" customFormat="1" hidden="1"/>
    <row r="552" s="2" customFormat="1" hidden="1"/>
    <row r="553" s="2" customFormat="1" hidden="1"/>
    <row r="554" s="2" customFormat="1" hidden="1"/>
    <row r="555" s="2" customFormat="1" hidden="1"/>
    <row r="556" s="2" customFormat="1" hidden="1"/>
    <row r="557" s="2" customFormat="1" hidden="1"/>
    <row r="558" s="2" customFormat="1" hidden="1"/>
    <row r="559" s="2" customFormat="1" hidden="1"/>
    <row r="560" s="2" customFormat="1" hidden="1"/>
    <row r="561" s="2" customFormat="1" hidden="1"/>
    <row r="562" s="2" customFormat="1" hidden="1"/>
    <row r="563" s="2" customFormat="1" hidden="1"/>
    <row r="564" s="2" customFormat="1" hidden="1"/>
    <row r="565" s="2" customFormat="1" hidden="1"/>
    <row r="566" s="2" customFormat="1" hidden="1"/>
    <row r="567" s="2" customFormat="1" hidden="1"/>
    <row r="568" s="2" customFormat="1" hidden="1"/>
    <row r="569" s="2" customFormat="1" hidden="1"/>
    <row r="570" s="2" customFormat="1" hidden="1"/>
    <row r="571" s="2" customFormat="1" hidden="1"/>
    <row r="572" s="2" customFormat="1" hidden="1"/>
    <row r="573" s="2" customFormat="1" hidden="1"/>
    <row r="574" s="2" customFormat="1" hidden="1"/>
    <row r="575" s="2" customFormat="1" hidden="1"/>
    <row r="576" s="2" customFormat="1" hidden="1"/>
    <row r="577" s="2" customFormat="1" hidden="1"/>
    <row r="578" s="2" customFormat="1" hidden="1"/>
    <row r="579" s="2" customFormat="1" hidden="1"/>
    <row r="580" s="2" customFormat="1" hidden="1"/>
    <row r="581" s="2" customFormat="1" hidden="1"/>
    <row r="582" s="2" customFormat="1" hidden="1"/>
    <row r="583" s="2" customFormat="1" hidden="1"/>
    <row r="584" s="2" customFormat="1" hidden="1"/>
    <row r="585" s="2" customFormat="1" hidden="1"/>
    <row r="586" s="2" customFormat="1" hidden="1"/>
    <row r="587" s="2" customFormat="1" hidden="1"/>
    <row r="588" s="2" customFormat="1" hidden="1"/>
    <row r="589" s="2" customFormat="1" hidden="1"/>
    <row r="590" s="2" customFormat="1" hidden="1"/>
    <row r="591" s="2" customFormat="1" hidden="1"/>
    <row r="592" s="2" customFormat="1" hidden="1"/>
    <row r="593" s="2" customFormat="1" hidden="1"/>
    <row r="594" s="2" customFormat="1" hidden="1"/>
    <row r="595" s="2" customFormat="1" hidden="1"/>
    <row r="596" s="2" customFormat="1" hidden="1"/>
    <row r="597" s="2" customFormat="1" hidden="1"/>
    <row r="598" s="2" customFormat="1" hidden="1"/>
    <row r="599" s="2" customFormat="1" hidden="1"/>
    <row r="600" s="2" customFormat="1" hidden="1"/>
    <row r="601" s="2" customFormat="1" hidden="1"/>
    <row r="602" s="2" customFormat="1" hidden="1"/>
    <row r="603" s="2" customFormat="1" hidden="1"/>
    <row r="604" s="2" customFormat="1" hidden="1"/>
    <row r="605" s="2" customFormat="1" hidden="1"/>
    <row r="606" s="2" customFormat="1" hidden="1"/>
    <row r="607" s="2" customFormat="1" hidden="1"/>
    <row r="608" s="2" customFormat="1" hidden="1"/>
    <row r="609" s="2" customFormat="1" hidden="1"/>
    <row r="610" s="2" customFormat="1" hidden="1"/>
    <row r="611" s="2" customFormat="1" hidden="1"/>
    <row r="612" s="2" customFormat="1" hidden="1"/>
    <row r="613" s="2" customFormat="1" hidden="1"/>
    <row r="614" s="2" customFormat="1" hidden="1"/>
    <row r="615" s="2" customFormat="1" hidden="1"/>
    <row r="616" s="2" customFormat="1" hidden="1"/>
    <row r="617" s="2" customFormat="1" hidden="1"/>
    <row r="618" s="2" customFormat="1" hidden="1"/>
    <row r="619" s="2" customFormat="1" hidden="1"/>
    <row r="620" s="2" customFormat="1" hidden="1"/>
    <row r="621" s="2" customFormat="1" hidden="1"/>
    <row r="622" s="2" customFormat="1" hidden="1"/>
    <row r="623" s="2" customFormat="1" hidden="1"/>
    <row r="624" s="2" customFormat="1" hidden="1"/>
    <row r="625" s="2" customFormat="1" hidden="1"/>
    <row r="626" s="2" customFormat="1" hidden="1"/>
    <row r="627" s="2" customFormat="1" hidden="1"/>
    <row r="628" s="2" customFormat="1" hidden="1"/>
    <row r="629" s="2" customFormat="1" hidden="1"/>
    <row r="630" s="2" customFormat="1" hidden="1"/>
    <row r="631" s="2" customFormat="1" hidden="1"/>
    <row r="632" s="2" customFormat="1" hidden="1"/>
    <row r="633" s="2" customFormat="1" hidden="1"/>
    <row r="634" s="2" customFormat="1" hidden="1"/>
    <row r="635" s="2" customFormat="1" hidden="1"/>
    <row r="636" s="2" customFormat="1" hidden="1"/>
    <row r="637" s="2" customFormat="1" hidden="1"/>
    <row r="638" s="2" customFormat="1" hidden="1"/>
    <row r="639" s="2" customFormat="1" hidden="1"/>
    <row r="640" s="2" customFormat="1" hidden="1"/>
    <row r="641" spans="2:8" s="2" customFormat="1" hidden="1"/>
    <row r="642" spans="2:8" s="2" customFormat="1" hidden="1"/>
    <row r="643" spans="2:8" s="2" customFormat="1" hidden="1"/>
    <row r="644" spans="2:8" s="2" customFormat="1" hidden="1"/>
    <row r="645" spans="2:8" s="2" customFormat="1" hidden="1"/>
    <row r="646" spans="2:8" s="2" customFormat="1" hidden="1"/>
    <row r="647" spans="2:8" s="2" customFormat="1" hidden="1"/>
    <row r="648" spans="2:8" s="2" customFormat="1" hidden="1"/>
    <row r="649" spans="2:8" s="2" customFormat="1" hidden="1"/>
    <row r="651" spans="2:8">
      <c r="B651" s="2"/>
      <c r="C651" s="2"/>
      <c r="D651" s="2"/>
      <c r="E651" s="2"/>
      <c r="F651" s="2"/>
      <c r="G651" s="2"/>
      <c r="H651" s="2"/>
    </row>
  </sheetData>
  <mergeCells count="4">
    <mergeCell ref="C24:G24"/>
    <mergeCell ref="C40:G40"/>
    <mergeCell ref="I5:J5"/>
    <mergeCell ref="I45:J4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election activeCell="D18" sqref="D18"/>
    </sheetView>
  </sheetViews>
  <sheetFormatPr defaultColWidth="0" defaultRowHeight="15" zeroHeight="1"/>
  <cols>
    <col min="1" max="1" width="11.42578125" style="2" customWidth="1"/>
    <col min="2" max="2" width="11.42578125" style="1" customWidth="1"/>
    <col min="3" max="3" width="31.42578125" customWidth="1"/>
    <col min="4" max="11" width="8" customWidth="1"/>
    <col min="12" max="12" width="11.42578125" customWidth="1"/>
    <col min="13" max="14" width="11.42578125" style="1" customWidth="1"/>
    <col min="15" max="16" width="0" style="1" hidden="1" customWidth="1"/>
    <col min="17" max="26" width="0" style="2" hidden="1" customWidth="1"/>
    <col min="27" max="27" width="0" hidden="1" customWidth="1"/>
    <col min="28" max="16384" width="11.42578125" hidden="1"/>
  </cols>
  <sheetData>
    <row r="1" spans="2:16" ht="23.25">
      <c r="B1" s="198"/>
      <c r="C1" s="198"/>
      <c r="D1" s="198"/>
      <c r="E1" s="198"/>
      <c r="F1" s="198"/>
      <c r="G1" s="198"/>
      <c r="H1" s="198"/>
      <c r="I1" s="198"/>
      <c r="J1" s="198"/>
      <c r="K1" s="198"/>
      <c r="L1" s="198"/>
      <c r="N1" s="2"/>
      <c r="O1" s="2"/>
      <c r="P1" s="2"/>
    </row>
    <row r="2" spans="2:16" ht="24" thickBot="1">
      <c r="B2" s="198"/>
      <c r="C2" s="253" t="s">
        <v>130</v>
      </c>
      <c r="D2" s="254"/>
      <c r="E2" s="254"/>
      <c r="F2" s="254"/>
      <c r="G2" s="254"/>
      <c r="H2" s="254"/>
      <c r="I2" s="254"/>
      <c r="J2" s="254"/>
      <c r="K2" s="253"/>
      <c r="L2" s="254"/>
      <c r="N2" s="2"/>
      <c r="O2" s="2"/>
      <c r="P2" s="2"/>
    </row>
    <row r="3" spans="2:16" ht="17.25" customHeight="1">
      <c r="B3" s="198"/>
      <c r="C3" s="1"/>
      <c r="D3" s="1"/>
      <c r="E3" s="1"/>
      <c r="F3" s="1"/>
      <c r="G3" s="1"/>
      <c r="H3" s="1"/>
      <c r="I3" s="1"/>
      <c r="J3" s="1"/>
      <c r="K3" s="1"/>
      <c r="L3" s="1"/>
      <c r="N3" s="2"/>
      <c r="O3" s="2"/>
      <c r="P3" s="2"/>
    </row>
    <row r="4" spans="2:16" ht="19.5" customHeight="1">
      <c r="B4" s="198"/>
      <c r="C4" s="691" t="s">
        <v>241</v>
      </c>
      <c r="D4" s="1"/>
      <c r="E4" s="1"/>
      <c r="F4" s="1"/>
      <c r="G4" s="1"/>
      <c r="H4" s="1"/>
      <c r="I4" s="1"/>
      <c r="J4" s="1"/>
      <c r="K4" s="1"/>
      <c r="L4" s="1"/>
      <c r="N4" s="2"/>
      <c r="O4" s="2"/>
      <c r="P4" s="2"/>
    </row>
    <row r="5" spans="2:16" ht="17.25" customHeight="1">
      <c r="B5" s="198"/>
      <c r="C5" s="225"/>
      <c r="D5" s="606">
        <v>2023</v>
      </c>
      <c r="E5" s="606" t="s">
        <v>348</v>
      </c>
      <c r="F5" s="606">
        <v>2022</v>
      </c>
      <c r="G5" s="606" t="s">
        <v>348</v>
      </c>
      <c r="H5" s="606" t="s">
        <v>348</v>
      </c>
      <c r="I5" s="850" t="s">
        <v>349</v>
      </c>
      <c r="J5" s="850"/>
      <c r="K5" s="781" t="s">
        <v>272</v>
      </c>
      <c r="L5" s="198"/>
      <c r="M5" s="198"/>
      <c r="N5" s="2"/>
      <c r="O5" s="2"/>
      <c r="P5" s="2"/>
    </row>
    <row r="6" spans="2:16" ht="17.25" customHeight="1">
      <c r="B6" s="198"/>
      <c r="C6" s="225" t="str">
        <f>C17</f>
        <v>NOK million</v>
      </c>
      <c r="D6" s="226" t="s">
        <v>347</v>
      </c>
      <c r="E6" s="226" t="s">
        <v>350</v>
      </c>
      <c r="F6" s="226" t="s">
        <v>351</v>
      </c>
      <c r="G6" s="226" t="s">
        <v>352</v>
      </c>
      <c r="H6" s="226" t="s">
        <v>347</v>
      </c>
      <c r="I6" s="16">
        <v>2023</v>
      </c>
      <c r="J6" s="16">
        <v>2022</v>
      </c>
      <c r="K6" s="16">
        <v>2022</v>
      </c>
      <c r="L6" s="198"/>
      <c r="N6" s="2"/>
      <c r="O6" s="2"/>
      <c r="P6" s="2"/>
    </row>
    <row r="7" spans="2:16" ht="15" customHeight="1">
      <c r="B7" s="198"/>
      <c r="C7" s="277" t="s">
        <v>359</v>
      </c>
      <c r="D7" s="494">
        <v>983</v>
      </c>
      <c r="E7" s="498">
        <v>920</v>
      </c>
      <c r="F7" s="498">
        <v>1019.023511</v>
      </c>
      <c r="G7" s="498">
        <v>896.97450399999991</v>
      </c>
      <c r="H7" s="498">
        <v>933.51660500000014</v>
      </c>
      <c r="I7" s="497">
        <v>1903</v>
      </c>
      <c r="J7" s="498">
        <v>1859</v>
      </c>
      <c r="K7" s="498">
        <v>3775</v>
      </c>
      <c r="L7" s="198"/>
      <c r="N7" s="2"/>
      <c r="O7" s="2"/>
      <c r="P7" s="2"/>
    </row>
    <row r="8" spans="2:16" ht="15" customHeight="1">
      <c r="B8" s="198"/>
      <c r="C8" s="277" t="s">
        <v>355</v>
      </c>
      <c r="D8" s="494">
        <v>-890</v>
      </c>
      <c r="E8" s="498">
        <v>-844</v>
      </c>
      <c r="F8" s="498">
        <v>-810.99828400000001</v>
      </c>
      <c r="G8" s="498">
        <v>-755.74247300000002</v>
      </c>
      <c r="H8" s="498">
        <v>-764.52973399999996</v>
      </c>
      <c r="I8" s="497">
        <v>-1734</v>
      </c>
      <c r="J8" s="498">
        <v>-1538</v>
      </c>
      <c r="K8" s="498">
        <v>-3105</v>
      </c>
      <c r="L8" s="198"/>
      <c r="N8" s="2"/>
      <c r="O8" s="2"/>
      <c r="P8" s="2"/>
    </row>
    <row r="9" spans="2:16" ht="15" customHeight="1">
      <c r="B9" s="198"/>
      <c r="C9" s="277" t="s">
        <v>357</v>
      </c>
      <c r="D9" s="494">
        <v>19</v>
      </c>
      <c r="E9" s="498">
        <v>12</v>
      </c>
      <c r="F9" s="498">
        <v>0.46291300000000002</v>
      </c>
      <c r="G9" s="498">
        <v>2.9105410000000003</v>
      </c>
      <c r="H9" s="498">
        <v>-3.3205640000000001</v>
      </c>
      <c r="I9" s="497">
        <v>31</v>
      </c>
      <c r="J9" s="498">
        <v>-7</v>
      </c>
      <c r="K9" s="498">
        <v>-3</v>
      </c>
      <c r="L9" s="198"/>
      <c r="N9" s="2"/>
      <c r="O9" s="2"/>
      <c r="P9" s="2"/>
    </row>
    <row r="10" spans="2:16" ht="15" customHeight="1">
      <c r="B10" s="198"/>
      <c r="C10" s="463" t="s">
        <v>323</v>
      </c>
      <c r="D10" s="457">
        <v>112</v>
      </c>
      <c r="E10" s="464">
        <v>88</v>
      </c>
      <c r="F10" s="464">
        <v>208.48813999999999</v>
      </c>
      <c r="G10" s="464">
        <v>144.14257199999997</v>
      </c>
      <c r="H10" s="464">
        <v>165.66630700000019</v>
      </c>
      <c r="I10" s="465">
        <v>199</v>
      </c>
      <c r="J10" s="464">
        <v>313</v>
      </c>
      <c r="K10" s="464">
        <v>667</v>
      </c>
      <c r="L10" s="198"/>
      <c r="N10" s="2"/>
      <c r="O10" s="2"/>
      <c r="P10" s="2"/>
    </row>
    <row r="11" spans="2:16" ht="15" customHeight="1">
      <c r="B11" s="198"/>
      <c r="C11" s="3" t="s">
        <v>179</v>
      </c>
      <c r="D11" s="156">
        <v>-38</v>
      </c>
      <c r="E11" s="29">
        <v>-38</v>
      </c>
      <c r="F11" s="29">
        <v>-37.409533000000003</v>
      </c>
      <c r="G11" s="29">
        <v>-37.132511000000001</v>
      </c>
      <c r="H11" s="29">
        <v>-37.279934999999995</v>
      </c>
      <c r="I11" s="8">
        <v>-76</v>
      </c>
      <c r="J11" s="29">
        <v>-76</v>
      </c>
      <c r="K11" s="29">
        <v>-149.821979</v>
      </c>
      <c r="L11" s="198"/>
      <c r="N11" s="2"/>
      <c r="O11" s="2"/>
      <c r="P11" s="2"/>
    </row>
    <row r="12" spans="2:16" ht="15" customHeight="1">
      <c r="B12" s="198"/>
      <c r="C12" s="463" t="s">
        <v>324</v>
      </c>
      <c r="D12" s="457">
        <v>73</v>
      </c>
      <c r="E12" s="464">
        <v>50</v>
      </c>
      <c r="F12" s="464">
        <v>171.07860700000001</v>
      </c>
      <c r="G12" s="464">
        <v>107.01006100000001</v>
      </c>
      <c r="H12" s="464">
        <v>128.38637200000019</v>
      </c>
      <c r="I12" s="465">
        <v>123</v>
      </c>
      <c r="J12" s="464">
        <v>238</v>
      </c>
      <c r="K12" s="464">
        <v>516</v>
      </c>
      <c r="L12" s="198"/>
      <c r="N12" s="2"/>
      <c r="O12" s="2"/>
      <c r="P12" s="2"/>
    </row>
    <row r="13" spans="2:16" ht="15" customHeight="1">
      <c r="C13" s="3" t="s">
        <v>180</v>
      </c>
      <c r="D13" s="156">
        <v>-16</v>
      </c>
      <c r="E13" s="29">
        <v>-8</v>
      </c>
      <c r="F13" s="29">
        <v>-39.184086000000001</v>
      </c>
      <c r="G13" s="29">
        <v>-25.790261999999998</v>
      </c>
      <c r="H13" s="29">
        <v>-30.827805999999999</v>
      </c>
      <c r="I13" s="8">
        <v>-24</v>
      </c>
      <c r="J13" s="29">
        <v>-58</v>
      </c>
      <c r="K13" s="29">
        <v>-123</v>
      </c>
      <c r="L13" s="230"/>
      <c r="N13" s="2"/>
      <c r="O13" s="2"/>
      <c r="P13" s="2"/>
    </row>
    <row r="14" spans="2:16" ht="15" customHeight="1">
      <c r="B14" s="198"/>
      <c r="C14" s="463" t="s">
        <v>325</v>
      </c>
      <c r="D14" s="457">
        <v>57</v>
      </c>
      <c r="E14" s="464">
        <v>42</v>
      </c>
      <c r="F14" s="464">
        <v>131.894521</v>
      </c>
      <c r="G14" s="464">
        <v>81.219798999999796</v>
      </c>
      <c r="H14" s="464">
        <v>97.558566000000198</v>
      </c>
      <c r="I14" s="465">
        <v>99</v>
      </c>
      <c r="J14" s="464">
        <v>180</v>
      </c>
      <c r="K14" s="464">
        <v>393</v>
      </c>
      <c r="L14" s="1"/>
      <c r="N14" s="2"/>
      <c r="O14" s="2"/>
      <c r="P14" s="2"/>
    </row>
    <row r="15" spans="2:16" ht="15" customHeight="1">
      <c r="B15" s="198"/>
      <c r="C15" s="1"/>
      <c r="D15" s="1"/>
      <c r="E15" s="1"/>
      <c r="F15" s="1"/>
      <c r="G15" s="1"/>
      <c r="H15" s="1"/>
      <c r="I15" s="1"/>
      <c r="J15" s="1"/>
      <c r="K15" s="1"/>
      <c r="L15" s="1"/>
      <c r="N15" s="2"/>
      <c r="O15" s="2"/>
      <c r="P15" s="2"/>
    </row>
    <row r="16" spans="2:16" ht="15" customHeight="1">
      <c r="B16" s="198"/>
      <c r="C16" s="245" t="s">
        <v>242</v>
      </c>
      <c r="D16" s="1"/>
      <c r="E16" s="1"/>
      <c r="F16" s="1"/>
      <c r="G16" s="1"/>
      <c r="H16" s="1"/>
      <c r="I16" s="1"/>
      <c r="J16" s="1"/>
      <c r="K16" s="1"/>
      <c r="L16" s="1"/>
      <c r="N16" s="2"/>
      <c r="O16" s="2"/>
      <c r="P16" s="2"/>
    </row>
    <row r="17" spans="2:16" ht="15" customHeight="1">
      <c r="B17" s="198"/>
      <c r="C17" s="240" t="s">
        <v>51</v>
      </c>
      <c r="D17" s="752" t="s">
        <v>98</v>
      </c>
      <c r="E17" s="152" t="s">
        <v>402</v>
      </c>
      <c r="F17" s="152" t="s">
        <v>403</v>
      </c>
      <c r="G17" s="152" t="s">
        <v>404</v>
      </c>
      <c r="H17" s="1"/>
      <c r="I17" s="1"/>
      <c r="J17" s="1"/>
      <c r="K17" s="1"/>
      <c r="L17" s="1"/>
      <c r="N17" s="2"/>
      <c r="O17" s="2"/>
      <c r="P17" s="2"/>
    </row>
    <row r="18" spans="2:16" ht="15" customHeight="1">
      <c r="B18" s="198"/>
      <c r="C18" s="638" t="s">
        <v>405</v>
      </c>
      <c r="D18" s="639">
        <v>0.62594545037818017</v>
      </c>
      <c r="E18" s="156">
        <v>2731</v>
      </c>
      <c r="F18" s="146">
        <v>2701.1373359999998</v>
      </c>
      <c r="G18" s="146">
        <v>2775.0639999999999</v>
      </c>
      <c r="H18" s="1"/>
      <c r="I18" s="1"/>
      <c r="J18" s="1"/>
      <c r="K18" s="1"/>
      <c r="L18" s="1"/>
      <c r="N18" s="2"/>
      <c r="O18" s="2"/>
      <c r="P18" s="2"/>
    </row>
    <row r="19" spans="2:16" ht="15" customHeight="1">
      <c r="B19" s="198"/>
      <c r="C19" s="246" t="s">
        <v>444</v>
      </c>
      <c r="D19" s="235">
        <v>0.23607609443043778</v>
      </c>
      <c r="E19" s="156">
        <v>1030</v>
      </c>
      <c r="F19" s="146">
        <v>1236.0747279999998</v>
      </c>
      <c r="G19" s="146">
        <v>1441.86</v>
      </c>
      <c r="H19" s="1"/>
      <c r="I19" s="1"/>
      <c r="J19" s="1"/>
      <c r="K19" s="1"/>
      <c r="L19" s="1"/>
      <c r="N19" s="2"/>
      <c r="O19" s="2"/>
      <c r="P19" s="2"/>
    </row>
    <row r="20" spans="2:16" ht="15" customHeight="1">
      <c r="B20" s="198"/>
      <c r="C20" s="159" t="s">
        <v>445</v>
      </c>
      <c r="D20" s="235">
        <v>0.13797845519138208</v>
      </c>
      <c r="E20" s="156">
        <v>602</v>
      </c>
      <c r="F20" s="146">
        <v>644.64034300000003</v>
      </c>
      <c r="G20" s="146">
        <v>1022.847</v>
      </c>
      <c r="H20" s="1"/>
      <c r="I20" s="1"/>
      <c r="J20" s="1"/>
      <c r="K20" s="1"/>
      <c r="L20" s="1"/>
      <c r="N20" s="2"/>
      <c r="O20" s="2"/>
      <c r="P20" s="2"/>
    </row>
    <row r="21" spans="2:16" ht="15" customHeight="1">
      <c r="B21" s="198"/>
      <c r="C21" s="456" t="s">
        <v>411</v>
      </c>
      <c r="D21" s="460">
        <v>1</v>
      </c>
      <c r="E21" s="457">
        <v>4363</v>
      </c>
      <c r="F21" s="455">
        <v>4581.8524069999994</v>
      </c>
      <c r="G21" s="455">
        <v>5239.7709999999997</v>
      </c>
      <c r="H21" s="1"/>
      <c r="I21" s="1"/>
      <c r="J21" s="1"/>
      <c r="K21" s="1"/>
      <c r="L21" s="1"/>
      <c r="N21" s="2"/>
      <c r="O21" s="2"/>
      <c r="P21" s="2"/>
    </row>
    <row r="22" spans="2:16" ht="12" customHeight="1">
      <c r="B22" s="198"/>
      <c r="C22" s="198"/>
      <c r="D22" s="267"/>
      <c r="E22" s="156"/>
      <c r="F22" s="198"/>
      <c r="G22" s="198"/>
      <c r="H22" s="1"/>
      <c r="I22" s="1"/>
      <c r="J22" s="1"/>
      <c r="K22" s="1"/>
      <c r="L22" s="1"/>
      <c r="N22" s="2"/>
      <c r="O22" s="2"/>
      <c r="P22" s="2"/>
    </row>
    <row r="23" spans="2:16" ht="15" customHeight="1">
      <c r="B23" s="198"/>
      <c r="C23" s="466" t="s">
        <v>412</v>
      </c>
      <c r="D23" s="574">
        <v>0.74673389869355944</v>
      </c>
      <c r="E23" s="467">
        <v>3258</v>
      </c>
      <c r="F23" s="468">
        <v>3453.7358300000001</v>
      </c>
      <c r="G23" s="468">
        <v>3781.259</v>
      </c>
      <c r="H23" s="1"/>
      <c r="I23" s="1"/>
      <c r="J23" s="1"/>
      <c r="K23" s="1"/>
      <c r="L23" s="1"/>
      <c r="N23" s="2"/>
      <c r="O23" s="2"/>
      <c r="P23" s="2"/>
    </row>
    <row r="24" spans="2:16" ht="15" customHeight="1">
      <c r="B24" s="198"/>
      <c r="C24" s="159" t="s">
        <v>447</v>
      </c>
      <c r="D24" s="235">
        <v>0.25326610130644051</v>
      </c>
      <c r="E24" s="156">
        <v>1105</v>
      </c>
      <c r="F24" s="146">
        <v>1128.1626629999998</v>
      </c>
      <c r="G24" s="146">
        <v>1458.5129999999999</v>
      </c>
      <c r="H24" s="1"/>
      <c r="I24" s="1"/>
      <c r="J24" s="1"/>
      <c r="K24" s="1"/>
      <c r="L24" s="1"/>
      <c r="N24" s="2"/>
      <c r="O24" s="2"/>
      <c r="P24" s="2"/>
    </row>
    <row r="25" spans="2:16" ht="15" customHeight="1">
      <c r="B25" s="198"/>
      <c r="C25" s="456" t="s">
        <v>418</v>
      </c>
      <c r="D25" s="460">
        <v>1</v>
      </c>
      <c r="E25" s="457">
        <v>4363</v>
      </c>
      <c r="F25" s="455">
        <v>4581.8984929999997</v>
      </c>
      <c r="G25" s="455">
        <v>5239.7719999999999</v>
      </c>
      <c r="H25" s="1"/>
      <c r="I25" s="1"/>
      <c r="J25" s="1"/>
      <c r="K25" s="1"/>
      <c r="L25" s="1"/>
      <c r="N25" s="2"/>
      <c r="O25" s="2"/>
      <c r="P25" s="2"/>
    </row>
    <row r="26" spans="2:16" ht="23.25">
      <c r="B26" s="198"/>
      <c r="C26" s="198"/>
      <c r="D26" s="198"/>
      <c r="E26" s="198"/>
      <c r="F26" s="198"/>
      <c r="G26" s="198"/>
      <c r="H26" s="198"/>
      <c r="I26" s="198"/>
      <c r="J26" s="198"/>
      <c r="K26" s="198"/>
      <c r="L26" s="198"/>
      <c r="N26" s="2"/>
      <c r="O26" s="2"/>
      <c r="P26" s="2"/>
    </row>
    <row r="27" spans="2:16" ht="23.25">
      <c r="B27" s="198"/>
      <c r="C27" s="198"/>
      <c r="D27" s="198"/>
      <c r="E27" s="198"/>
      <c r="F27" s="198"/>
      <c r="G27" s="198"/>
      <c r="H27" s="198"/>
      <c r="I27" s="198"/>
      <c r="J27" s="198"/>
      <c r="K27" s="198"/>
      <c r="L27" s="198"/>
      <c r="N27" s="2"/>
      <c r="O27" s="2"/>
      <c r="P27" s="2"/>
    </row>
    <row r="28" spans="2:16" ht="23.25">
      <c r="B28" s="198"/>
      <c r="C28" s="198"/>
      <c r="D28" s="198"/>
      <c r="E28" s="198"/>
      <c r="F28" s="198"/>
      <c r="G28" s="198"/>
      <c r="H28" s="198"/>
      <c r="I28" s="198"/>
      <c r="J28" s="198"/>
      <c r="K28" s="198"/>
      <c r="L28" s="198"/>
      <c r="N28" s="2"/>
      <c r="O28" s="2"/>
      <c r="P28" s="2"/>
    </row>
    <row r="29" spans="2:16" ht="23.25">
      <c r="B29" s="198"/>
      <c r="C29" s="198"/>
      <c r="D29" s="198"/>
      <c r="E29" s="198"/>
      <c r="F29" s="198"/>
      <c r="G29" s="198"/>
      <c r="H29" s="198"/>
      <c r="I29" s="198"/>
      <c r="J29" s="198"/>
      <c r="K29" s="198"/>
      <c r="L29" s="198"/>
      <c r="N29" s="2"/>
      <c r="O29" s="2"/>
      <c r="P29" s="2"/>
    </row>
    <row r="30" spans="2:16" ht="23.25">
      <c r="B30" s="198"/>
      <c r="C30" s="198"/>
      <c r="D30" s="198"/>
      <c r="E30" s="198"/>
      <c r="F30" s="198"/>
      <c r="G30" s="198"/>
      <c r="H30" s="198"/>
      <c r="I30" s="198"/>
      <c r="J30" s="198"/>
      <c r="K30" s="198"/>
      <c r="L30" s="198"/>
      <c r="N30" s="2"/>
      <c r="O30" s="2"/>
      <c r="P30" s="2"/>
    </row>
    <row r="31" spans="2:16" ht="23.25">
      <c r="B31" s="198"/>
      <c r="C31" s="198"/>
      <c r="D31" s="198"/>
      <c r="E31" s="198"/>
      <c r="F31" s="198"/>
      <c r="G31" s="198"/>
      <c r="H31" s="198"/>
      <c r="I31" s="198"/>
      <c r="J31" s="198"/>
      <c r="K31" s="198"/>
      <c r="L31" s="198"/>
      <c r="N31" s="2"/>
      <c r="O31" s="2"/>
      <c r="P31" s="2"/>
    </row>
    <row r="32" spans="2:16" ht="23.25">
      <c r="B32" s="198"/>
      <c r="C32" s="198"/>
      <c r="D32" s="198"/>
      <c r="E32" s="198"/>
      <c r="F32" s="198"/>
      <c r="G32" s="198"/>
      <c r="H32" s="198"/>
      <c r="I32" s="198"/>
      <c r="J32" s="198"/>
      <c r="K32" s="198"/>
      <c r="L32" s="198"/>
      <c r="N32" s="2"/>
      <c r="O32" s="2"/>
      <c r="P32" s="2"/>
    </row>
    <row r="33" spans="2:16" ht="23.25">
      <c r="B33" s="198"/>
      <c r="C33" s="198"/>
      <c r="D33" s="198"/>
      <c r="E33" s="198"/>
      <c r="F33" s="198"/>
      <c r="G33" s="198"/>
      <c r="H33" s="198"/>
      <c r="I33" s="198"/>
      <c r="J33" s="198"/>
      <c r="K33" s="198"/>
      <c r="L33" s="198"/>
      <c r="N33" s="2"/>
      <c r="O33" s="2"/>
      <c r="P33" s="2"/>
    </row>
    <row r="34" spans="2:16" ht="23.25">
      <c r="B34" s="198"/>
      <c r="C34" s="198"/>
      <c r="D34" s="198"/>
      <c r="E34" s="198"/>
      <c r="F34" s="198"/>
      <c r="G34" s="198"/>
      <c r="H34" s="198"/>
      <c r="I34" s="198"/>
      <c r="J34" s="198"/>
      <c r="K34" s="198"/>
      <c r="L34" s="198"/>
      <c r="N34" s="2"/>
      <c r="O34" s="2"/>
      <c r="P34" s="2"/>
    </row>
    <row r="35" spans="2:16" ht="23.25">
      <c r="B35" s="198"/>
      <c r="C35" s="198"/>
      <c r="D35" s="198"/>
      <c r="E35" s="198"/>
      <c r="F35" s="198"/>
      <c r="G35" s="198"/>
      <c r="H35" s="198"/>
      <c r="I35" s="198"/>
      <c r="J35" s="198"/>
      <c r="K35" s="198"/>
      <c r="L35" s="198"/>
      <c r="N35" s="2"/>
      <c r="O35" s="2"/>
      <c r="P35" s="2"/>
    </row>
    <row r="36" spans="2:16" ht="23.25">
      <c r="B36" s="198"/>
      <c r="C36" s="198"/>
      <c r="D36" s="198"/>
      <c r="E36" s="198"/>
      <c r="F36" s="198"/>
      <c r="G36" s="198"/>
      <c r="H36" s="198"/>
      <c r="I36" s="198"/>
      <c r="J36" s="198"/>
      <c r="K36" s="198"/>
      <c r="L36" s="198"/>
      <c r="N36" s="2"/>
      <c r="O36" s="2"/>
      <c r="P36" s="2"/>
    </row>
    <row r="37" spans="2:16" ht="23.25">
      <c r="B37" s="198"/>
      <c r="C37" s="198"/>
      <c r="D37" s="198"/>
      <c r="E37" s="198"/>
      <c r="F37" s="198"/>
      <c r="G37" s="198"/>
      <c r="H37" s="198"/>
      <c r="I37" s="198"/>
      <c r="J37" s="198"/>
      <c r="K37" s="198"/>
      <c r="L37" s="198"/>
      <c r="N37" s="2"/>
      <c r="O37" s="2"/>
      <c r="P37" s="2"/>
    </row>
    <row r="38" spans="2:16" ht="23.25">
      <c r="B38" s="198"/>
      <c r="C38" s="198"/>
      <c r="D38" s="198"/>
      <c r="E38" s="198"/>
      <c r="F38" s="198"/>
      <c r="G38" s="198"/>
      <c r="H38" s="198"/>
      <c r="I38" s="198"/>
      <c r="J38" s="198"/>
      <c r="K38" s="198"/>
      <c r="L38" s="198"/>
      <c r="N38" s="2"/>
      <c r="O38" s="2"/>
      <c r="P38" s="2"/>
    </row>
    <row r="39" spans="2:16" ht="23.25">
      <c r="B39" s="198"/>
      <c r="C39" s="198"/>
      <c r="D39" s="198"/>
      <c r="E39" s="198"/>
      <c r="F39" s="198"/>
      <c r="G39" s="198"/>
      <c r="H39" s="198"/>
      <c r="I39" s="198"/>
      <c r="J39" s="198"/>
      <c r="K39" s="198"/>
      <c r="L39" s="198"/>
      <c r="N39" s="2"/>
      <c r="O39" s="2"/>
      <c r="P39" s="2"/>
    </row>
    <row r="40" spans="2:16">
      <c r="B40" s="2"/>
      <c r="C40" s="2"/>
      <c r="D40" s="2"/>
      <c r="E40" s="2"/>
      <c r="F40" s="2"/>
      <c r="G40" s="2"/>
      <c r="H40" s="2"/>
      <c r="I40" s="2"/>
      <c r="J40" s="2"/>
      <c r="K40" s="2"/>
      <c r="L40" s="2"/>
      <c r="M40" s="2"/>
      <c r="N40" s="2"/>
      <c r="O40" s="2"/>
      <c r="P40" s="2"/>
    </row>
    <row r="41" spans="2:16" hidden="1">
      <c r="B41" s="2"/>
      <c r="C41" s="2"/>
      <c r="D41" s="2"/>
      <c r="E41" s="2"/>
      <c r="F41" s="2"/>
      <c r="G41" s="2"/>
      <c r="H41" s="2"/>
      <c r="I41" s="2"/>
      <c r="J41" s="2"/>
      <c r="K41" s="2"/>
      <c r="L41" s="2"/>
      <c r="M41" s="2"/>
      <c r="N41" s="2"/>
      <c r="O41" s="2"/>
      <c r="P41" s="2"/>
    </row>
    <row r="42" spans="2:16" hidden="1">
      <c r="B42" s="2"/>
      <c r="C42" s="2"/>
      <c r="D42" s="2"/>
      <c r="E42" s="2"/>
      <c r="F42" s="2"/>
      <c r="G42" s="2"/>
      <c r="H42" s="2"/>
      <c r="I42" s="2"/>
      <c r="J42" s="2"/>
      <c r="K42" s="2"/>
      <c r="L42" s="2"/>
      <c r="M42" s="2"/>
      <c r="N42" s="2"/>
      <c r="O42" s="2"/>
      <c r="P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election activeCell="D15" sqref="D15"/>
    </sheetView>
  </sheetViews>
  <sheetFormatPr defaultColWidth="0" defaultRowHeight="23.25" zeroHeight="1"/>
  <cols>
    <col min="1" max="1" width="11.42578125" style="2" customWidth="1"/>
    <col min="2" max="2" width="11.42578125" style="1" customWidth="1"/>
    <col min="3" max="3" width="32.85546875" customWidth="1"/>
    <col min="4" max="4" width="8.5703125" customWidth="1"/>
    <col min="5" max="7" width="7.5703125" customWidth="1"/>
    <col min="8" max="8" width="6.85546875" customWidth="1"/>
    <col min="9" max="9" width="7" customWidth="1"/>
    <col min="10" max="10" width="6.85546875" customWidth="1"/>
    <col min="11" max="11" width="7.5703125" customWidth="1"/>
    <col min="12" max="12" width="11.42578125" customWidth="1"/>
    <col min="13" max="14" width="11.42578125" style="198" customWidth="1"/>
    <col min="15" max="31" width="0" style="198" hidden="1" customWidth="1"/>
    <col min="32" max="32" width="0" hidden="1" customWidth="1"/>
    <col min="33" max="16384" width="11.42578125" hidden="1"/>
  </cols>
  <sheetData>
    <row r="1" spans="2:31">
      <c r="B1" s="198"/>
      <c r="C1" s="198"/>
      <c r="D1" s="198"/>
      <c r="E1" s="198"/>
      <c r="F1" s="198"/>
      <c r="G1" s="198"/>
      <c r="H1" s="198"/>
      <c r="I1" s="198"/>
      <c r="J1" s="198"/>
      <c r="K1" s="198"/>
      <c r="L1" s="198"/>
      <c r="N1" s="2"/>
      <c r="O1" s="2"/>
      <c r="P1" s="2"/>
      <c r="Q1" s="2"/>
      <c r="R1" s="2"/>
      <c r="S1" s="2"/>
      <c r="T1" s="2"/>
      <c r="U1" s="2"/>
      <c r="V1" s="2"/>
      <c r="W1" s="2"/>
      <c r="X1" s="2"/>
      <c r="Y1" s="2"/>
      <c r="Z1" s="2"/>
      <c r="AA1" s="2"/>
      <c r="AB1" s="2"/>
      <c r="AC1" s="2"/>
      <c r="AD1" s="2"/>
      <c r="AE1" s="2"/>
    </row>
    <row r="2" spans="2:31" ht="24" thickBot="1">
      <c r="B2" s="198"/>
      <c r="C2" s="253" t="s">
        <v>129</v>
      </c>
      <c r="D2" s="254"/>
      <c r="E2" s="254"/>
      <c r="F2" s="254"/>
      <c r="G2" s="254"/>
      <c r="H2" s="254"/>
      <c r="I2" s="254"/>
      <c r="J2" s="254"/>
      <c r="K2" s="254"/>
      <c r="L2" s="198"/>
      <c r="N2" s="2"/>
      <c r="O2" s="2"/>
      <c r="P2" s="2"/>
      <c r="Q2" s="2"/>
      <c r="R2" s="2"/>
      <c r="S2" s="2"/>
      <c r="T2" s="2"/>
      <c r="U2" s="2"/>
      <c r="V2" s="2"/>
      <c r="W2" s="2"/>
      <c r="X2" s="2"/>
      <c r="Y2" s="2"/>
      <c r="Z2" s="2"/>
      <c r="AA2" s="2"/>
      <c r="AB2" s="2"/>
      <c r="AC2" s="2"/>
      <c r="AD2" s="2"/>
      <c r="AE2" s="2"/>
    </row>
    <row r="3" spans="2:31" ht="16.5" customHeight="1">
      <c r="B3" s="198"/>
      <c r="C3" s="198"/>
      <c r="D3" s="198"/>
      <c r="E3" s="198"/>
      <c r="F3" s="198"/>
      <c r="G3" s="198"/>
      <c r="H3" s="198"/>
      <c r="I3" s="198"/>
      <c r="J3" s="198"/>
      <c r="K3" s="198"/>
      <c r="L3" s="198"/>
      <c r="N3" s="2"/>
      <c r="O3" s="2"/>
      <c r="P3" s="2"/>
      <c r="Q3" s="2"/>
      <c r="R3" s="2"/>
      <c r="S3" s="2"/>
      <c r="T3" s="2"/>
      <c r="U3" s="2"/>
      <c r="V3" s="2"/>
      <c r="W3" s="2"/>
      <c r="X3" s="2"/>
      <c r="Y3" s="2"/>
      <c r="Z3" s="2"/>
      <c r="AA3" s="2"/>
      <c r="AB3" s="2"/>
      <c r="AC3" s="2"/>
      <c r="AD3" s="2"/>
      <c r="AE3" s="2"/>
    </row>
    <row r="4" spans="2:31" ht="16.5" customHeight="1">
      <c r="B4" s="198"/>
      <c r="C4" s="241" t="s">
        <v>243</v>
      </c>
      <c r="D4" s="230"/>
      <c r="E4" s="230"/>
      <c r="F4" s="230"/>
      <c r="G4" s="230"/>
      <c r="H4" s="230"/>
      <c r="I4" s="230"/>
      <c r="J4" s="198"/>
      <c r="K4" s="198"/>
      <c r="L4" s="198"/>
      <c r="N4" s="2"/>
      <c r="O4" s="2"/>
      <c r="P4" s="2"/>
      <c r="Q4" s="2"/>
      <c r="R4" s="2"/>
      <c r="S4" s="2"/>
      <c r="T4" s="2"/>
      <c r="U4" s="2"/>
      <c r="V4" s="2"/>
      <c r="W4" s="2"/>
      <c r="X4" s="2"/>
      <c r="Y4" s="2"/>
      <c r="Z4" s="2"/>
      <c r="AA4" s="2"/>
      <c r="AB4" s="2"/>
      <c r="AC4" s="2"/>
      <c r="AD4" s="2"/>
      <c r="AE4" s="2"/>
    </row>
    <row r="5" spans="2:31" ht="18" customHeight="1">
      <c r="B5" s="198"/>
      <c r="C5" s="606"/>
      <c r="D5" s="606">
        <v>2023</v>
      </c>
      <c r="E5" s="606" t="s">
        <v>348</v>
      </c>
      <c r="F5" s="606">
        <v>2022</v>
      </c>
      <c r="G5" s="606" t="s">
        <v>348</v>
      </c>
      <c r="H5" s="606" t="s">
        <v>348</v>
      </c>
      <c r="I5" s="875" t="s">
        <v>349</v>
      </c>
      <c r="J5" s="875">
        <v>0</v>
      </c>
      <c r="K5" s="782" t="s">
        <v>272</v>
      </c>
      <c r="L5" s="198"/>
      <c r="N5" s="2"/>
      <c r="O5" s="2"/>
      <c r="P5" s="2"/>
      <c r="Q5" s="2"/>
      <c r="R5" s="2"/>
      <c r="S5" s="2"/>
      <c r="T5" s="2"/>
      <c r="U5" s="2"/>
      <c r="V5" s="2"/>
      <c r="W5" s="2"/>
      <c r="X5" s="2"/>
      <c r="Y5" s="2"/>
      <c r="Z5" s="2"/>
      <c r="AA5" s="2"/>
      <c r="AB5" s="2"/>
      <c r="AC5" s="2"/>
      <c r="AD5" s="2"/>
      <c r="AE5" s="2"/>
    </row>
    <row r="6" spans="2:31" ht="18" customHeight="1">
      <c r="B6" s="198"/>
      <c r="C6" s="225" t="s">
        <v>51</v>
      </c>
      <c r="D6" s="226" t="s">
        <v>347</v>
      </c>
      <c r="E6" s="226" t="s">
        <v>350</v>
      </c>
      <c r="F6" s="226" t="s">
        <v>351</v>
      </c>
      <c r="G6" s="226" t="s">
        <v>352</v>
      </c>
      <c r="H6" s="226" t="s">
        <v>347</v>
      </c>
      <c r="I6" s="16">
        <v>2023</v>
      </c>
      <c r="J6" s="16">
        <v>2022</v>
      </c>
      <c r="K6" s="16">
        <v>2022</v>
      </c>
      <c r="L6" s="198"/>
      <c r="N6" s="2"/>
      <c r="O6" s="2"/>
      <c r="P6" s="2"/>
      <c r="Q6" s="2"/>
      <c r="R6" s="2"/>
      <c r="S6" s="2"/>
      <c r="T6" s="2"/>
      <c r="U6" s="2"/>
      <c r="V6" s="2"/>
      <c r="W6" s="2"/>
      <c r="X6" s="2"/>
      <c r="Y6" s="2"/>
      <c r="Z6" s="2"/>
      <c r="AA6" s="2"/>
      <c r="AB6" s="2"/>
      <c r="AC6" s="2"/>
      <c r="AD6" s="2"/>
      <c r="AE6" s="2"/>
    </row>
    <row r="7" spans="2:31" ht="15" customHeight="1">
      <c r="B7" s="198"/>
      <c r="C7" s="277" t="s">
        <v>353</v>
      </c>
      <c r="D7" s="497">
        <v>302.60000000000002</v>
      </c>
      <c r="E7" s="495">
        <v>286.7</v>
      </c>
      <c r="F7" s="495">
        <v>280.10000000000002</v>
      </c>
      <c r="G7" s="495">
        <v>266</v>
      </c>
      <c r="H7" s="496">
        <v>261.10000000000002</v>
      </c>
      <c r="I7" s="685">
        <v>589.29999999999995</v>
      </c>
      <c r="J7" s="496">
        <v>508.3</v>
      </c>
      <c r="K7" s="496">
        <v>1054.5</v>
      </c>
      <c r="L7" s="198"/>
      <c r="N7" s="2"/>
      <c r="O7" s="2"/>
      <c r="P7" s="2"/>
      <c r="Q7" s="2"/>
      <c r="R7" s="2"/>
      <c r="S7" s="2"/>
      <c r="T7" s="2"/>
      <c r="U7" s="2"/>
      <c r="V7" s="2"/>
      <c r="W7" s="2"/>
      <c r="X7" s="2"/>
      <c r="Y7" s="2"/>
      <c r="Z7" s="2"/>
      <c r="AA7" s="2"/>
      <c r="AB7" s="2"/>
      <c r="AC7" s="2"/>
      <c r="AD7" s="2"/>
      <c r="AE7" s="2"/>
    </row>
    <row r="8" spans="2:31" ht="15" customHeight="1">
      <c r="B8" s="198"/>
      <c r="C8" s="277" t="s">
        <v>354</v>
      </c>
      <c r="D8" s="497">
        <v>-393.8</v>
      </c>
      <c r="E8" s="495">
        <v>-292.3</v>
      </c>
      <c r="F8" s="495">
        <v>-244.2</v>
      </c>
      <c r="G8" s="495">
        <v>-202.3</v>
      </c>
      <c r="H8" s="496">
        <v>-211.8</v>
      </c>
      <c r="I8" s="685">
        <v>-686.1</v>
      </c>
      <c r="J8" s="496">
        <v>-435.6</v>
      </c>
      <c r="K8" s="496">
        <v>-882.1</v>
      </c>
      <c r="L8" s="198"/>
      <c r="N8" s="2"/>
      <c r="O8" s="2"/>
      <c r="P8" s="2"/>
      <c r="Q8" s="2"/>
      <c r="R8" s="2"/>
      <c r="S8" s="2"/>
      <c r="T8" s="2"/>
      <c r="U8" s="2"/>
      <c r="V8" s="2"/>
      <c r="W8" s="2"/>
      <c r="X8" s="2"/>
      <c r="Y8" s="2"/>
      <c r="Z8" s="2"/>
      <c r="AA8" s="2"/>
      <c r="AB8" s="2"/>
      <c r="AC8" s="2"/>
      <c r="AD8" s="2"/>
      <c r="AE8" s="2"/>
    </row>
    <row r="9" spans="2:31" ht="15" customHeight="1">
      <c r="B9" s="198"/>
      <c r="C9" s="277" t="s">
        <v>355</v>
      </c>
      <c r="D9" s="497">
        <v>-53.2</v>
      </c>
      <c r="E9" s="495">
        <v>-47.6</v>
      </c>
      <c r="F9" s="495">
        <v>-46.3</v>
      </c>
      <c r="G9" s="495">
        <v>-44.5</v>
      </c>
      <c r="H9" s="496">
        <v>-46.4</v>
      </c>
      <c r="I9" s="685">
        <v>-100.7</v>
      </c>
      <c r="J9" s="496">
        <v>-89.3</v>
      </c>
      <c r="K9" s="496">
        <v>-180.1</v>
      </c>
      <c r="L9" s="198"/>
      <c r="N9" s="2"/>
      <c r="O9" s="2"/>
      <c r="P9" s="2"/>
      <c r="Q9" s="2"/>
      <c r="R9" s="2"/>
      <c r="S9" s="2"/>
      <c r="T9" s="2"/>
      <c r="U9" s="2"/>
      <c r="V9" s="2"/>
      <c r="W9" s="2"/>
      <c r="X9" s="2"/>
      <c r="Y9" s="2"/>
      <c r="Z9" s="2"/>
      <c r="AA9" s="2"/>
      <c r="AB9" s="2"/>
      <c r="AC9" s="2"/>
      <c r="AD9" s="2"/>
      <c r="AE9" s="2"/>
    </row>
    <row r="10" spans="2:31" ht="15" customHeight="1">
      <c r="B10" s="198"/>
      <c r="C10" s="277" t="s">
        <v>357</v>
      </c>
      <c r="D10" s="497">
        <v>6.4</v>
      </c>
      <c r="E10" s="495">
        <v>0.7</v>
      </c>
      <c r="F10" s="495">
        <v>8.8000000000000007</v>
      </c>
      <c r="G10" s="495">
        <v>-1.4</v>
      </c>
      <c r="H10" s="496">
        <v>-2.6</v>
      </c>
      <c r="I10" s="685">
        <v>7</v>
      </c>
      <c r="J10" s="496">
        <v>-2.2999999999999998</v>
      </c>
      <c r="K10" s="496">
        <v>5</v>
      </c>
      <c r="L10" s="198"/>
      <c r="N10" s="2"/>
      <c r="O10" s="2"/>
      <c r="P10" s="2"/>
      <c r="Q10" s="2"/>
      <c r="R10" s="2"/>
      <c r="S10" s="2"/>
      <c r="T10" s="2"/>
      <c r="U10" s="2"/>
      <c r="V10" s="2"/>
      <c r="W10" s="2"/>
      <c r="X10" s="2"/>
      <c r="Y10" s="2"/>
      <c r="Z10" s="2"/>
      <c r="AA10" s="2"/>
      <c r="AB10" s="2"/>
      <c r="AC10" s="2"/>
      <c r="AD10" s="2"/>
      <c r="AE10" s="2"/>
    </row>
    <row r="11" spans="2:31" ht="15" customHeight="1">
      <c r="B11" s="198"/>
      <c r="C11" s="380" t="s">
        <v>323</v>
      </c>
      <c r="D11" s="469">
        <v>-137.99999999999997</v>
      </c>
      <c r="E11" s="470">
        <v>-52.500000000000021</v>
      </c>
      <c r="F11" s="470">
        <v>-1.5999999999999623</v>
      </c>
      <c r="G11" s="470">
        <v>17.79999999999999</v>
      </c>
      <c r="H11" s="470">
        <v>0.3000000000000127</v>
      </c>
      <c r="I11" s="686">
        <v>-190.50000000000006</v>
      </c>
      <c r="J11" s="570">
        <v>-18.900000000000009</v>
      </c>
      <c r="K11" s="570">
        <v>-2.7000000000000171</v>
      </c>
      <c r="L11" s="198"/>
      <c r="N11" s="2"/>
      <c r="O11" s="2"/>
      <c r="P11" s="2"/>
      <c r="Q11" s="2"/>
      <c r="R11" s="2"/>
      <c r="S11" s="2"/>
      <c r="T11" s="2"/>
      <c r="U11" s="2"/>
      <c r="V11" s="2"/>
      <c r="W11" s="2"/>
      <c r="X11" s="2"/>
      <c r="Y11" s="2"/>
      <c r="Z11" s="2"/>
      <c r="AA11" s="2"/>
      <c r="AB11" s="2"/>
      <c r="AC11" s="2"/>
      <c r="AD11" s="2"/>
      <c r="AE11" s="2"/>
    </row>
    <row r="12" spans="2:31" ht="15" customHeight="1">
      <c r="B12" s="198"/>
      <c r="C12" s="30" t="s">
        <v>179</v>
      </c>
      <c r="D12" s="44">
        <v>0</v>
      </c>
      <c r="E12" s="228">
        <v>0</v>
      </c>
      <c r="F12" s="228">
        <v>0</v>
      </c>
      <c r="G12" s="228">
        <v>0</v>
      </c>
      <c r="H12" s="227">
        <v>0</v>
      </c>
      <c r="I12" s="687">
        <v>0</v>
      </c>
      <c r="J12" s="227">
        <v>0</v>
      </c>
      <c r="K12" s="227">
        <v>0</v>
      </c>
      <c r="L12" s="198"/>
      <c r="N12" s="2"/>
      <c r="O12" s="2"/>
      <c r="P12" s="2"/>
      <c r="Q12" s="2"/>
      <c r="R12" s="2"/>
      <c r="S12" s="2"/>
      <c r="T12" s="2"/>
      <c r="U12" s="2"/>
      <c r="V12" s="2"/>
      <c r="W12" s="2"/>
      <c r="X12" s="2"/>
      <c r="Y12" s="2"/>
      <c r="Z12" s="2"/>
      <c r="AA12" s="2"/>
      <c r="AB12" s="2"/>
      <c r="AC12" s="2"/>
      <c r="AD12" s="2"/>
      <c r="AE12" s="2"/>
    </row>
    <row r="13" spans="2:31" ht="15" customHeight="1">
      <c r="B13" s="198"/>
      <c r="C13" s="380" t="s">
        <v>324</v>
      </c>
      <c r="D13" s="469">
        <v>-137.99999999999997</v>
      </c>
      <c r="E13" s="470">
        <v>-52.500000000000021</v>
      </c>
      <c r="F13" s="470">
        <v>-1.5999999999999623</v>
      </c>
      <c r="G13" s="470">
        <v>17.79999999999999</v>
      </c>
      <c r="H13" s="470">
        <v>0.3000000000000127</v>
      </c>
      <c r="I13" s="686">
        <v>-190.50000000000006</v>
      </c>
      <c r="J13" s="570">
        <v>-18.900000000000009</v>
      </c>
      <c r="K13" s="570">
        <v>-2.7000000000000171</v>
      </c>
      <c r="L13" s="198"/>
      <c r="N13" s="2"/>
      <c r="O13" s="2"/>
      <c r="P13" s="2"/>
      <c r="Q13" s="2"/>
      <c r="R13" s="2"/>
      <c r="S13" s="2"/>
      <c r="T13" s="2"/>
      <c r="U13" s="2"/>
      <c r="V13" s="2"/>
      <c r="W13" s="2"/>
      <c r="X13" s="2"/>
      <c r="Y13" s="2"/>
      <c r="Z13" s="2"/>
      <c r="AA13" s="2"/>
      <c r="AB13" s="2"/>
      <c r="AC13" s="2"/>
      <c r="AD13" s="2"/>
      <c r="AE13" s="2"/>
    </row>
    <row r="14" spans="2:31" ht="15" customHeight="1">
      <c r="B14" s="198"/>
      <c r="C14" s="165" t="s">
        <v>180</v>
      </c>
      <c r="D14" s="637">
        <v>34.5</v>
      </c>
      <c r="E14" s="316">
        <v>13.1</v>
      </c>
      <c r="F14" s="316">
        <v>0.8</v>
      </c>
      <c r="G14" s="316">
        <v>-4.4000000000000004</v>
      </c>
      <c r="H14" s="316">
        <v>-0.1</v>
      </c>
      <c r="I14" s="688">
        <v>47.6</v>
      </c>
      <c r="J14" s="571">
        <v>4.7</v>
      </c>
      <c r="K14" s="571">
        <v>1.1000000000000001</v>
      </c>
      <c r="L14" s="198"/>
      <c r="N14" s="2"/>
      <c r="O14" s="2"/>
      <c r="P14" s="2"/>
      <c r="Q14" s="2"/>
      <c r="R14" s="2"/>
      <c r="S14" s="2"/>
      <c r="T14" s="2"/>
      <c r="U14" s="2"/>
      <c r="V14" s="2"/>
      <c r="W14" s="2"/>
      <c r="X14" s="2"/>
      <c r="Y14" s="2"/>
      <c r="Z14" s="2"/>
      <c r="AA14" s="2"/>
      <c r="AB14" s="2"/>
      <c r="AC14" s="2"/>
      <c r="AD14" s="2"/>
      <c r="AE14" s="2"/>
    </row>
    <row r="15" spans="2:31" ht="15" customHeight="1">
      <c r="B15" s="198"/>
      <c r="C15" s="380" t="s">
        <v>325</v>
      </c>
      <c r="D15" s="469">
        <v>-103.49999999999997</v>
      </c>
      <c r="E15" s="470">
        <v>-39.40000000000002</v>
      </c>
      <c r="F15" s="470">
        <v>-0.7999999999999623</v>
      </c>
      <c r="G15" s="470">
        <v>13.39999999999999</v>
      </c>
      <c r="H15" s="470">
        <v>0.2000000000000127</v>
      </c>
      <c r="I15" s="686">
        <v>-142.90000000000006</v>
      </c>
      <c r="J15" s="570">
        <v>-14.20000000000001</v>
      </c>
      <c r="K15" s="570">
        <v>-1.600000000000017</v>
      </c>
      <c r="L15" s="198"/>
      <c r="N15" s="2"/>
      <c r="O15" s="2"/>
      <c r="P15" s="2"/>
      <c r="Q15" s="2"/>
      <c r="R15" s="2"/>
      <c r="S15" s="2"/>
      <c r="T15" s="2"/>
      <c r="U15" s="2"/>
      <c r="V15" s="2"/>
      <c r="W15" s="2"/>
      <c r="X15" s="2"/>
      <c r="Y15" s="2"/>
      <c r="Z15" s="2"/>
      <c r="AA15" s="2"/>
      <c r="AB15" s="2"/>
      <c r="AC15" s="2"/>
      <c r="AD15" s="2"/>
      <c r="AE15" s="2"/>
    </row>
    <row r="16" spans="2:31" ht="15" customHeight="1">
      <c r="B16" s="198"/>
      <c r="C16" s="198"/>
      <c r="D16" s="198"/>
      <c r="E16" s="198"/>
      <c r="F16" s="198"/>
      <c r="G16" s="198"/>
      <c r="H16" s="198"/>
      <c r="I16" s="198"/>
      <c r="J16" s="198"/>
      <c r="K16" s="198"/>
      <c r="L16" s="198"/>
      <c r="N16" s="2"/>
      <c r="O16" s="2"/>
      <c r="P16" s="2"/>
      <c r="Q16" s="2"/>
      <c r="R16" s="2"/>
      <c r="S16" s="2"/>
      <c r="T16" s="2"/>
      <c r="U16" s="2"/>
      <c r="V16" s="2"/>
      <c r="W16" s="2"/>
      <c r="X16" s="2"/>
      <c r="Y16" s="2"/>
      <c r="Z16" s="2"/>
      <c r="AA16" s="2"/>
      <c r="AB16" s="2"/>
      <c r="AC16" s="2"/>
      <c r="AD16" s="2"/>
      <c r="AE16" s="2"/>
    </row>
    <row r="17" spans="2:31" ht="15" customHeight="1">
      <c r="B17" s="198"/>
      <c r="C17" s="241" t="s">
        <v>244</v>
      </c>
      <c r="F17" s="198"/>
      <c r="G17" s="198"/>
      <c r="H17" s="198"/>
      <c r="I17" s="198"/>
      <c r="J17" s="198"/>
      <c r="K17" s="198"/>
      <c r="L17" s="198"/>
      <c r="N17" s="2"/>
      <c r="O17" s="2"/>
      <c r="P17" s="2"/>
      <c r="Q17" s="2"/>
      <c r="R17" s="2"/>
      <c r="S17" s="2"/>
      <c r="T17" s="2"/>
      <c r="U17" s="2"/>
      <c r="V17" s="2"/>
      <c r="W17" s="2"/>
      <c r="X17" s="2"/>
      <c r="Y17" s="2"/>
      <c r="Z17" s="2"/>
      <c r="AA17" s="2"/>
      <c r="AB17" s="2"/>
      <c r="AC17" s="2"/>
      <c r="AD17" s="2"/>
      <c r="AE17" s="2"/>
    </row>
    <row r="18" spans="2:31" ht="15" customHeight="1">
      <c r="B18" s="198"/>
      <c r="C18" s="788" t="s">
        <v>51</v>
      </c>
      <c r="D18" s="789" t="s">
        <v>98</v>
      </c>
      <c r="E18" s="790" t="s">
        <v>402</v>
      </c>
      <c r="F18" s="790" t="s">
        <v>403</v>
      </c>
      <c r="G18" s="791" t="s">
        <v>404</v>
      </c>
      <c r="H18" s="198"/>
      <c r="I18" s="198"/>
      <c r="J18" s="198"/>
      <c r="K18" s="198"/>
      <c r="L18" s="198"/>
      <c r="N18" s="2"/>
      <c r="O18" s="2"/>
      <c r="P18" s="2"/>
      <c r="Q18" s="2"/>
      <c r="R18" s="2"/>
      <c r="S18" s="2"/>
      <c r="T18" s="2"/>
      <c r="U18" s="2"/>
      <c r="V18" s="2"/>
      <c r="W18" s="2"/>
      <c r="X18" s="2"/>
      <c r="Y18" s="2"/>
      <c r="Z18" s="2"/>
      <c r="AA18" s="2"/>
      <c r="AB18" s="2"/>
      <c r="AC18" s="2"/>
      <c r="AD18" s="2"/>
      <c r="AE18" s="2"/>
    </row>
    <row r="19" spans="2:31" ht="15" customHeight="1">
      <c r="B19" s="198"/>
      <c r="C19" s="159" t="s">
        <v>405</v>
      </c>
      <c r="D19" s="149">
        <v>6.7088421362365744E-2</v>
      </c>
      <c r="E19" s="156">
        <v>91.2</v>
      </c>
      <c r="F19" s="146">
        <v>101.2</v>
      </c>
      <c r="G19" s="146">
        <v>120.033</v>
      </c>
      <c r="H19" s="198"/>
      <c r="I19" s="198"/>
      <c r="J19" s="198"/>
      <c r="K19" s="198"/>
      <c r="L19" s="198"/>
      <c r="N19" s="2"/>
      <c r="O19" s="2"/>
      <c r="P19" s="2"/>
      <c r="Q19" s="2"/>
      <c r="R19" s="2"/>
      <c r="S19" s="2"/>
      <c r="T19" s="2"/>
      <c r="U19" s="2"/>
      <c r="V19" s="2"/>
      <c r="W19" s="2"/>
      <c r="X19" s="2"/>
      <c r="Y19" s="2"/>
      <c r="Z19" s="2"/>
      <c r="AA19" s="2"/>
      <c r="AB19" s="2"/>
      <c r="AC19" s="2"/>
      <c r="AD19" s="2"/>
      <c r="AE19" s="2"/>
    </row>
    <row r="20" spans="2:31" ht="15" customHeight="1">
      <c r="B20" s="198"/>
      <c r="C20" s="159" t="s">
        <v>444</v>
      </c>
      <c r="D20" s="149">
        <v>0.57834338678828889</v>
      </c>
      <c r="E20" s="156">
        <v>786.2</v>
      </c>
      <c r="F20" s="146">
        <v>467.2</v>
      </c>
      <c r="G20" s="146">
        <v>456.07799999999997</v>
      </c>
      <c r="H20" s="198"/>
      <c r="I20" s="198"/>
      <c r="J20" s="198"/>
      <c r="K20" s="198"/>
      <c r="L20" s="198"/>
      <c r="N20" s="2"/>
      <c r="O20" s="2"/>
      <c r="P20" s="2"/>
      <c r="Q20" s="2"/>
      <c r="R20" s="2"/>
      <c r="S20" s="2"/>
      <c r="T20" s="2"/>
      <c r="U20" s="2"/>
      <c r="V20" s="2"/>
      <c r="W20" s="2"/>
      <c r="X20" s="2"/>
      <c r="Y20" s="2"/>
      <c r="Z20" s="2"/>
      <c r="AA20" s="2"/>
      <c r="AB20" s="2"/>
      <c r="AC20" s="2"/>
      <c r="AD20" s="2"/>
      <c r="AE20" s="2"/>
    </row>
    <row r="21" spans="2:31" ht="15" customHeight="1">
      <c r="B21" s="198"/>
      <c r="C21" s="159" t="s">
        <v>445</v>
      </c>
      <c r="D21" s="149">
        <v>0.35456819184934529</v>
      </c>
      <c r="E21" s="156">
        <v>482</v>
      </c>
      <c r="F21" s="146">
        <v>312.39999999999998</v>
      </c>
      <c r="G21" s="146">
        <v>292.39999999999998</v>
      </c>
      <c r="H21" s="198"/>
      <c r="I21" s="198"/>
      <c r="J21" s="198"/>
      <c r="K21" s="198"/>
      <c r="L21" s="198"/>
      <c r="N21" s="2"/>
      <c r="O21" s="2"/>
      <c r="P21" s="2"/>
      <c r="Q21" s="2"/>
      <c r="R21" s="2"/>
      <c r="S21" s="2"/>
      <c r="T21" s="2"/>
      <c r="U21" s="2"/>
      <c r="V21" s="2"/>
      <c r="W21" s="2"/>
      <c r="X21" s="2"/>
      <c r="Y21" s="2"/>
      <c r="Z21" s="2"/>
      <c r="AA21" s="2"/>
      <c r="AB21" s="2"/>
      <c r="AC21" s="2"/>
      <c r="AD21" s="2"/>
      <c r="AE21" s="2"/>
    </row>
    <row r="22" spans="2:31" ht="15" customHeight="1">
      <c r="B22" s="198"/>
      <c r="C22" s="463" t="s">
        <v>411</v>
      </c>
      <c r="D22" s="453">
        <v>1</v>
      </c>
      <c r="E22" s="457">
        <v>1359.4</v>
      </c>
      <c r="F22" s="455">
        <v>880.8</v>
      </c>
      <c r="G22" s="455">
        <v>868.51099999999997</v>
      </c>
      <c r="H22" s="198"/>
      <c r="I22" s="198"/>
      <c r="J22" s="198"/>
      <c r="K22" s="198"/>
      <c r="L22" s="198"/>
      <c r="N22" s="2"/>
      <c r="O22" s="2"/>
      <c r="P22" s="2"/>
      <c r="Q22" s="2"/>
      <c r="R22" s="2"/>
      <c r="S22" s="2"/>
      <c r="T22" s="2"/>
      <c r="U22" s="2"/>
      <c r="V22" s="2"/>
      <c r="W22" s="2"/>
      <c r="X22" s="2"/>
      <c r="Y22" s="2"/>
      <c r="Z22" s="2"/>
      <c r="AA22" s="2"/>
      <c r="AB22" s="2"/>
      <c r="AC22" s="2"/>
      <c r="AD22" s="2"/>
      <c r="AE22" s="2"/>
    </row>
    <row r="23" spans="2:31" ht="15" hidden="1" customHeight="1">
      <c r="B23" s="198"/>
      <c r="C23" s="159" t="s">
        <v>412</v>
      </c>
      <c r="D23" s="149">
        <v>0.32455495071355006</v>
      </c>
      <c r="E23" s="156">
        <v>441.2</v>
      </c>
      <c r="F23" s="146">
        <v>309.10000000000002</v>
      </c>
      <c r="G23" s="146">
        <v>310.745</v>
      </c>
      <c r="H23" s="198"/>
      <c r="I23" s="198"/>
      <c r="J23" s="198"/>
      <c r="K23" s="198"/>
      <c r="L23" s="198"/>
      <c r="N23" s="2"/>
      <c r="O23" s="2"/>
      <c r="P23" s="2"/>
      <c r="Q23" s="2"/>
      <c r="R23" s="2"/>
      <c r="S23" s="2"/>
      <c r="T23" s="2"/>
      <c r="U23" s="2"/>
      <c r="V23" s="2"/>
      <c r="W23" s="2"/>
      <c r="X23" s="2"/>
      <c r="Y23" s="2"/>
      <c r="Z23" s="2"/>
      <c r="AA23" s="2"/>
      <c r="AB23" s="2"/>
      <c r="AC23" s="2"/>
      <c r="AD23" s="2"/>
      <c r="AE23" s="2"/>
    </row>
    <row r="24" spans="2:31" ht="15" customHeight="1">
      <c r="B24" s="198"/>
      <c r="C24" s="466" t="s">
        <v>412</v>
      </c>
      <c r="D24" s="471">
        <v>0.32455495071355006</v>
      </c>
      <c r="E24" s="467">
        <v>441.2</v>
      </c>
      <c r="F24" s="468">
        <v>309.10000000000002</v>
      </c>
      <c r="G24" s="468">
        <v>310.745</v>
      </c>
      <c r="H24" s="198"/>
      <c r="I24" s="198"/>
      <c r="J24" s="198"/>
      <c r="K24" s="198"/>
      <c r="L24" s="198"/>
      <c r="N24" s="2"/>
      <c r="O24" s="2"/>
      <c r="P24" s="2"/>
      <c r="Q24" s="2"/>
      <c r="R24" s="2"/>
      <c r="S24" s="2"/>
      <c r="T24" s="2"/>
      <c r="U24" s="2"/>
      <c r="V24" s="2"/>
      <c r="W24" s="2"/>
      <c r="X24" s="2"/>
      <c r="Y24" s="2"/>
      <c r="Z24" s="2"/>
      <c r="AA24" s="2"/>
      <c r="AB24" s="2"/>
      <c r="AC24" s="2"/>
      <c r="AD24" s="2"/>
      <c r="AE24" s="2"/>
    </row>
    <row r="25" spans="2:31" ht="15" customHeight="1">
      <c r="B25" s="198"/>
      <c r="C25" s="159" t="s">
        <v>446</v>
      </c>
      <c r="D25" s="149">
        <v>0.63726644107694563</v>
      </c>
      <c r="E25" s="156">
        <v>866.3</v>
      </c>
      <c r="F25" s="146">
        <v>506.8</v>
      </c>
      <c r="G25" s="146">
        <v>442.20699999999999</v>
      </c>
      <c r="H25" s="198"/>
      <c r="I25" s="198"/>
      <c r="J25" s="198"/>
      <c r="K25" s="198"/>
      <c r="L25" s="198"/>
      <c r="N25" s="2"/>
      <c r="O25" s="2"/>
      <c r="P25" s="2"/>
      <c r="Q25" s="2"/>
      <c r="R25" s="2"/>
      <c r="S25" s="2"/>
      <c r="T25" s="2"/>
      <c r="U25" s="2"/>
      <c r="V25" s="2"/>
      <c r="W25" s="2"/>
      <c r="X25" s="2"/>
      <c r="Y25" s="2"/>
      <c r="Z25" s="2"/>
      <c r="AA25" s="2"/>
      <c r="AB25" s="2"/>
      <c r="AC25" s="2"/>
      <c r="AD25" s="2"/>
      <c r="AE25" s="2"/>
    </row>
    <row r="26" spans="2:31" ht="15" customHeight="1">
      <c r="B26" s="198"/>
      <c r="C26" s="159" t="s">
        <v>447</v>
      </c>
      <c r="D26" s="149">
        <v>3.8178608209504188E-2</v>
      </c>
      <c r="E26" s="156">
        <v>51.9</v>
      </c>
      <c r="F26" s="146">
        <v>65</v>
      </c>
      <c r="G26" s="146">
        <v>115.559</v>
      </c>
      <c r="H26" s="198"/>
      <c r="I26" s="198"/>
      <c r="J26" s="198"/>
      <c r="K26" s="198"/>
      <c r="L26" s="198"/>
      <c r="N26" s="2"/>
      <c r="O26" s="2"/>
      <c r="P26" s="2"/>
      <c r="Q26" s="2"/>
      <c r="R26" s="2"/>
      <c r="S26" s="2"/>
      <c r="T26" s="2"/>
      <c r="U26" s="2"/>
      <c r="V26" s="2"/>
      <c r="W26" s="2"/>
      <c r="X26" s="2"/>
      <c r="Y26" s="2"/>
      <c r="Z26" s="2"/>
      <c r="AA26" s="2"/>
      <c r="AB26" s="2"/>
      <c r="AC26" s="2"/>
      <c r="AD26" s="2"/>
      <c r="AE26" s="2"/>
    </row>
    <row r="27" spans="2:31" ht="15" customHeight="1">
      <c r="B27" s="198"/>
      <c r="C27" s="463" t="s">
        <v>418</v>
      </c>
      <c r="D27" s="453">
        <v>1</v>
      </c>
      <c r="E27" s="457">
        <v>1359.4</v>
      </c>
      <c r="F27" s="455">
        <v>880.90000000000009</v>
      </c>
      <c r="G27" s="455">
        <v>868.51099999999997</v>
      </c>
      <c r="H27" s="198"/>
      <c r="I27" s="198"/>
      <c r="J27" s="198"/>
      <c r="K27" s="198"/>
      <c r="L27" s="198"/>
      <c r="N27" s="2"/>
      <c r="O27" s="2"/>
      <c r="P27" s="2"/>
      <c r="Q27" s="2"/>
      <c r="R27" s="2"/>
      <c r="S27" s="2"/>
      <c r="T27" s="2"/>
      <c r="U27" s="2"/>
      <c r="V27" s="2"/>
      <c r="W27" s="2"/>
      <c r="X27" s="2"/>
      <c r="Y27" s="2"/>
      <c r="Z27" s="2"/>
      <c r="AA27" s="2"/>
      <c r="AB27" s="2"/>
      <c r="AC27" s="2"/>
      <c r="AD27" s="2"/>
      <c r="AE27" s="2"/>
    </row>
    <row r="28" spans="2:31">
      <c r="B28" s="198"/>
      <c r="C28" s="198"/>
      <c r="D28" s="198"/>
      <c r="E28" s="198"/>
      <c r="F28" s="198"/>
      <c r="G28" s="198"/>
      <c r="H28" s="198"/>
      <c r="I28" s="198"/>
      <c r="J28" s="198"/>
      <c r="K28" s="198"/>
      <c r="L28" s="198"/>
      <c r="N28" s="2"/>
      <c r="O28" s="2"/>
      <c r="P28" s="2"/>
      <c r="Q28" s="2"/>
      <c r="R28" s="2"/>
      <c r="S28" s="2"/>
      <c r="T28" s="2"/>
      <c r="U28" s="2"/>
      <c r="V28" s="2"/>
      <c r="W28" s="2"/>
      <c r="X28" s="2"/>
      <c r="Y28" s="2"/>
      <c r="Z28" s="2"/>
      <c r="AA28" s="2"/>
      <c r="AB28" s="2"/>
      <c r="AC28" s="2"/>
      <c r="AD28" s="2"/>
      <c r="AE28" s="2"/>
    </row>
    <row r="29" spans="2:31">
      <c r="B29" s="198"/>
      <c r="C29" s="198"/>
      <c r="D29" s="198"/>
      <c r="E29" s="198"/>
      <c r="F29" s="198"/>
      <c r="G29" s="198"/>
      <c r="H29" s="198"/>
      <c r="I29" s="198"/>
      <c r="J29" s="198"/>
      <c r="K29" s="198"/>
      <c r="L29" s="198"/>
      <c r="N29" s="2"/>
      <c r="O29" s="2"/>
      <c r="P29" s="2"/>
      <c r="Q29" s="2"/>
      <c r="R29" s="2"/>
      <c r="S29" s="2"/>
      <c r="T29" s="2"/>
      <c r="U29" s="2"/>
      <c r="V29" s="2"/>
      <c r="W29" s="2"/>
      <c r="X29" s="2"/>
      <c r="Y29" s="2"/>
      <c r="Z29" s="2"/>
      <c r="AA29" s="2"/>
      <c r="AB29" s="2"/>
      <c r="AC29" s="2"/>
      <c r="AD29" s="2"/>
      <c r="AE29" s="2"/>
    </row>
    <row r="30" spans="2:31">
      <c r="B30" s="198"/>
      <c r="C30" s="198"/>
      <c r="D30" s="198"/>
      <c r="E30" s="198"/>
      <c r="F30" s="198"/>
      <c r="G30" s="198"/>
      <c r="H30" s="198"/>
      <c r="I30" s="198"/>
      <c r="J30" s="198"/>
      <c r="K30" s="198"/>
      <c r="L30" s="198"/>
      <c r="N30" s="2"/>
      <c r="O30" s="2"/>
      <c r="P30" s="2"/>
      <c r="Q30" s="2"/>
      <c r="R30" s="2"/>
      <c r="S30" s="2"/>
      <c r="T30" s="2"/>
      <c r="U30" s="2"/>
      <c r="V30" s="2"/>
      <c r="W30" s="2"/>
      <c r="X30" s="2"/>
      <c r="Y30" s="2"/>
      <c r="Z30" s="2"/>
      <c r="AA30" s="2"/>
      <c r="AB30" s="2"/>
      <c r="AC30" s="2"/>
      <c r="AD30" s="2"/>
      <c r="AE30" s="2"/>
    </row>
    <row r="31" spans="2:31">
      <c r="B31" s="198"/>
      <c r="C31" s="198"/>
      <c r="D31" s="198"/>
      <c r="E31" s="198"/>
      <c r="F31" s="198"/>
      <c r="G31" s="198"/>
      <c r="H31" s="198"/>
      <c r="I31" s="198"/>
      <c r="J31" s="198"/>
      <c r="K31" s="198"/>
      <c r="L31" s="198"/>
      <c r="N31" s="2"/>
      <c r="O31" s="2"/>
      <c r="P31" s="2"/>
      <c r="Q31" s="2"/>
      <c r="R31" s="2"/>
      <c r="S31" s="2"/>
      <c r="T31" s="2"/>
      <c r="U31" s="2"/>
      <c r="V31" s="2"/>
      <c r="W31" s="2"/>
      <c r="X31" s="2"/>
      <c r="Y31" s="2"/>
      <c r="Z31" s="2"/>
      <c r="AA31" s="2"/>
      <c r="AB31" s="2"/>
      <c r="AC31" s="2"/>
      <c r="AD31" s="2"/>
      <c r="AE31" s="2"/>
    </row>
    <row r="32" spans="2:31">
      <c r="B32" s="198"/>
      <c r="C32" s="198"/>
      <c r="D32" s="198"/>
      <c r="E32" s="198"/>
      <c r="F32" s="198"/>
      <c r="G32" s="198"/>
      <c r="H32" s="198"/>
      <c r="I32" s="198"/>
      <c r="J32" s="198"/>
      <c r="K32" s="198"/>
      <c r="L32" s="198"/>
      <c r="N32" s="2"/>
      <c r="O32" s="2"/>
      <c r="P32" s="2"/>
      <c r="Q32" s="2"/>
      <c r="R32" s="2"/>
      <c r="S32" s="2"/>
      <c r="T32" s="2"/>
      <c r="U32" s="2"/>
      <c r="V32" s="2"/>
      <c r="W32" s="2"/>
      <c r="X32" s="2"/>
      <c r="Y32" s="2"/>
      <c r="Z32" s="2"/>
      <c r="AA32" s="2"/>
      <c r="AB32" s="2"/>
      <c r="AC32" s="2"/>
      <c r="AD32" s="2"/>
      <c r="AE32" s="2"/>
    </row>
    <row r="33" spans="2:31">
      <c r="B33" s="198"/>
      <c r="C33" s="198"/>
      <c r="D33" s="198"/>
      <c r="E33" s="198"/>
      <c r="F33" s="198"/>
      <c r="G33" s="198"/>
      <c r="H33" s="198"/>
      <c r="I33" s="198"/>
      <c r="J33" s="198"/>
      <c r="K33" s="198"/>
      <c r="L33" s="198"/>
      <c r="N33" s="2"/>
      <c r="O33" s="2"/>
      <c r="P33" s="2"/>
      <c r="Q33" s="2"/>
      <c r="R33" s="2"/>
      <c r="S33" s="2"/>
      <c r="T33" s="2"/>
      <c r="U33" s="2"/>
      <c r="V33" s="2"/>
      <c r="W33" s="2"/>
      <c r="X33" s="2"/>
      <c r="Y33" s="2"/>
      <c r="Z33" s="2"/>
      <c r="AA33" s="2"/>
      <c r="AB33" s="2"/>
      <c r="AC33" s="2"/>
      <c r="AD33" s="2"/>
      <c r="AE33" s="2"/>
    </row>
    <row r="34" spans="2:31">
      <c r="B34" s="198"/>
      <c r="C34" s="198"/>
      <c r="D34" s="198"/>
      <c r="E34" s="198"/>
      <c r="F34" s="198"/>
      <c r="G34" s="198"/>
      <c r="H34" s="198"/>
      <c r="I34" s="198"/>
      <c r="J34" s="198"/>
      <c r="K34" s="198"/>
      <c r="L34" s="198"/>
      <c r="N34" s="2"/>
      <c r="O34" s="2"/>
      <c r="P34" s="2"/>
      <c r="Q34" s="2"/>
      <c r="R34" s="2"/>
      <c r="S34" s="2"/>
      <c r="T34" s="2"/>
      <c r="U34" s="2"/>
      <c r="V34" s="2"/>
      <c r="W34" s="2"/>
      <c r="X34" s="2"/>
      <c r="Y34" s="2"/>
      <c r="Z34" s="2"/>
      <c r="AA34" s="2"/>
      <c r="AB34" s="2"/>
      <c r="AC34" s="2"/>
      <c r="AD34" s="2"/>
      <c r="AE34" s="2"/>
    </row>
    <row r="35" spans="2:31">
      <c r="B35" s="198"/>
      <c r="C35" s="198"/>
      <c r="D35" s="198"/>
      <c r="E35" s="198"/>
      <c r="F35" s="198"/>
      <c r="G35" s="198"/>
      <c r="H35" s="198"/>
      <c r="I35" s="198"/>
      <c r="J35" s="198"/>
      <c r="K35" s="198"/>
      <c r="L35" s="198"/>
      <c r="N35" s="2"/>
      <c r="O35" s="2"/>
      <c r="P35" s="2"/>
      <c r="Q35" s="2"/>
      <c r="R35" s="2"/>
      <c r="S35" s="2"/>
      <c r="T35" s="2"/>
      <c r="U35" s="2"/>
      <c r="V35" s="2"/>
      <c r="W35" s="2"/>
      <c r="X35" s="2"/>
      <c r="Y35" s="2"/>
      <c r="Z35" s="2"/>
      <c r="AA35" s="2"/>
      <c r="AB35" s="2"/>
      <c r="AC35" s="2"/>
      <c r="AD35" s="2"/>
      <c r="AE35" s="2"/>
    </row>
    <row r="36" spans="2:31">
      <c r="B36" s="198"/>
      <c r="C36" s="198"/>
      <c r="D36" s="198"/>
      <c r="E36" s="198"/>
      <c r="F36" s="198"/>
      <c r="G36" s="198"/>
      <c r="H36" s="198"/>
      <c r="I36" s="198"/>
      <c r="J36" s="198"/>
      <c r="K36" s="198"/>
      <c r="L36" s="198"/>
      <c r="N36" s="2"/>
      <c r="O36" s="2"/>
      <c r="P36" s="2"/>
      <c r="Q36" s="2"/>
      <c r="R36" s="2"/>
      <c r="S36" s="2"/>
      <c r="T36" s="2"/>
      <c r="U36" s="2"/>
      <c r="V36" s="2"/>
      <c r="W36" s="2"/>
      <c r="X36" s="2"/>
      <c r="Y36" s="2"/>
      <c r="Z36" s="2"/>
      <c r="AA36" s="2"/>
      <c r="AB36" s="2"/>
      <c r="AC36" s="2"/>
      <c r="AD36" s="2"/>
      <c r="AE36" s="2"/>
    </row>
    <row r="37" spans="2:31">
      <c r="B37" s="198"/>
      <c r="C37" s="198"/>
      <c r="D37" s="198"/>
      <c r="E37" s="198"/>
      <c r="F37" s="198"/>
      <c r="G37" s="198"/>
      <c r="H37" s="198"/>
      <c r="I37" s="198"/>
      <c r="J37" s="198"/>
      <c r="K37" s="198"/>
      <c r="L37" s="198"/>
      <c r="N37" s="2"/>
      <c r="O37" s="2"/>
      <c r="P37" s="2"/>
      <c r="Q37" s="2"/>
      <c r="R37" s="2"/>
      <c r="S37" s="2"/>
      <c r="T37" s="2"/>
      <c r="U37" s="2"/>
      <c r="V37" s="2"/>
      <c r="W37" s="2"/>
      <c r="X37" s="2"/>
      <c r="Y37" s="2"/>
      <c r="Z37" s="2"/>
      <c r="AA37" s="2"/>
      <c r="AB37" s="2"/>
      <c r="AC37" s="2"/>
      <c r="AD37" s="2"/>
      <c r="AE37" s="2"/>
    </row>
    <row r="38" spans="2:31">
      <c r="B38" s="198"/>
      <c r="C38" s="198"/>
      <c r="D38" s="198"/>
      <c r="E38" s="198"/>
      <c r="F38" s="198"/>
      <c r="G38" s="198"/>
      <c r="H38" s="198"/>
      <c r="I38" s="198"/>
      <c r="J38" s="198"/>
      <c r="K38" s="198"/>
      <c r="L38" s="198"/>
      <c r="N38" s="2"/>
      <c r="O38" s="2"/>
      <c r="P38" s="2"/>
      <c r="Q38" s="2"/>
      <c r="R38" s="2"/>
      <c r="S38" s="2"/>
      <c r="T38" s="2"/>
      <c r="U38" s="2"/>
      <c r="V38" s="2"/>
      <c r="W38" s="2"/>
      <c r="X38" s="2"/>
      <c r="Y38" s="2"/>
      <c r="Z38" s="2"/>
      <c r="AA38" s="2"/>
      <c r="AB38" s="2"/>
      <c r="AC38" s="2"/>
      <c r="AD38" s="2"/>
      <c r="AE38" s="2"/>
    </row>
    <row r="39" spans="2:31">
      <c r="B39" s="198"/>
      <c r="C39" s="198"/>
      <c r="D39" s="198"/>
      <c r="E39" s="198"/>
      <c r="F39" s="198"/>
      <c r="G39" s="198"/>
      <c r="H39" s="198"/>
      <c r="I39" s="198"/>
      <c r="J39" s="198"/>
      <c r="K39" s="198"/>
      <c r="L39" s="198"/>
      <c r="N39" s="2"/>
      <c r="O39" s="2"/>
      <c r="P39" s="2"/>
      <c r="Q39" s="2"/>
      <c r="R39" s="2"/>
      <c r="S39" s="2"/>
      <c r="T39" s="2"/>
      <c r="U39" s="2"/>
      <c r="V39" s="2"/>
      <c r="W39" s="2"/>
      <c r="X39" s="2"/>
      <c r="Y39" s="2"/>
      <c r="Z39" s="2"/>
      <c r="AA39" s="2"/>
      <c r="AB39" s="2"/>
      <c r="AC39" s="2"/>
      <c r="AD39" s="2"/>
      <c r="AE39" s="2"/>
    </row>
    <row r="40" spans="2:31">
      <c r="B40" s="198"/>
      <c r="C40" s="198"/>
      <c r="D40" s="198"/>
      <c r="E40" s="198"/>
      <c r="F40" s="198"/>
      <c r="G40" s="198"/>
      <c r="H40" s="198"/>
      <c r="I40" s="198"/>
      <c r="J40" s="198"/>
      <c r="K40" s="198"/>
      <c r="L40" s="198"/>
      <c r="N40" s="2"/>
      <c r="O40" s="2"/>
      <c r="P40" s="2"/>
      <c r="Q40" s="2"/>
      <c r="R40" s="2"/>
      <c r="S40" s="2"/>
      <c r="T40" s="2"/>
      <c r="U40" s="2"/>
      <c r="V40" s="2"/>
      <c r="W40" s="2"/>
      <c r="X40" s="2"/>
      <c r="Y40" s="2"/>
      <c r="Z40" s="2"/>
      <c r="AA40" s="2"/>
      <c r="AB40" s="2"/>
      <c r="AC40" s="2"/>
      <c r="AD40" s="2"/>
      <c r="AE40" s="2"/>
    </row>
    <row r="41" spans="2:31" ht="1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2:31" ht="15" hidden="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2:31" ht="15" hidden="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2:31" ht="15" hidden="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2:31" ht="15" hidden="1">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2:31" ht="15" hidden="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2:31" ht="15" hidden="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2:31" ht="15" hidden="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2:31" ht="15" hidden="1">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2:31" ht="15" hidden="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C220"/>
  <sheetViews>
    <sheetView zoomScaleNormal="100" workbookViewId="0">
      <selection activeCell="E11" sqref="E11"/>
    </sheetView>
  </sheetViews>
  <sheetFormatPr defaultColWidth="0" defaultRowHeight="15" zeroHeight="1"/>
  <cols>
    <col min="1" max="1" width="11.42578125" style="2" customWidth="1"/>
    <col min="2" max="2" width="11.42578125" style="1" customWidth="1"/>
    <col min="3" max="3" width="31.28515625" customWidth="1"/>
    <col min="4" max="4" width="8.42578125" customWidth="1"/>
    <col min="5" max="7" width="7.5703125" customWidth="1"/>
    <col min="8" max="8" width="7" style="215" customWidth="1"/>
    <col min="9" max="9" width="6.5703125" customWidth="1"/>
    <col min="10" max="10" width="6" customWidth="1"/>
    <col min="11" max="11" width="7" customWidth="1"/>
    <col min="12" max="13" width="11.42578125" style="1" customWidth="1"/>
    <col min="14" max="14" width="11.42578125" style="2" customWidth="1"/>
    <col min="15" max="24" width="0" style="2" hidden="1"/>
  </cols>
  <sheetData>
    <row r="1" spans="2:12">
      <c r="C1" s="1"/>
      <c r="D1" s="1"/>
      <c r="E1" s="1"/>
      <c r="F1" s="1"/>
      <c r="G1" s="1"/>
      <c r="H1" s="123"/>
      <c r="I1" s="1"/>
      <c r="J1" s="1"/>
      <c r="K1" s="1"/>
    </row>
    <row r="2" spans="2:12" ht="24" thickBot="1">
      <c r="B2" s="198"/>
      <c r="C2" s="253" t="s">
        <v>128</v>
      </c>
      <c r="D2" s="252"/>
      <c r="E2" s="252"/>
      <c r="F2" s="252"/>
      <c r="G2" s="252"/>
      <c r="H2" s="252"/>
      <c r="I2" s="252"/>
      <c r="J2" s="252"/>
      <c r="K2" s="252"/>
      <c r="L2" s="252"/>
    </row>
    <row r="3" spans="2:12" ht="23.25">
      <c r="B3" s="198"/>
      <c r="C3" s="1"/>
      <c r="D3" s="1"/>
      <c r="E3" s="1"/>
      <c r="F3" s="1"/>
      <c r="G3" s="1"/>
      <c r="H3" s="1"/>
      <c r="I3" s="1"/>
      <c r="J3" s="1"/>
      <c r="K3" s="1"/>
    </row>
    <row r="4" spans="2:12" ht="18" customHeight="1">
      <c r="B4" s="198"/>
      <c r="C4" s="245" t="s">
        <v>245</v>
      </c>
      <c r="D4" s="230"/>
      <c r="E4" s="230"/>
      <c r="F4" s="230"/>
      <c r="G4" s="230"/>
      <c r="H4" s="230"/>
      <c r="I4" s="230"/>
      <c r="J4" s="230"/>
      <c r="K4" s="230"/>
      <c r="L4" s="198"/>
    </row>
    <row r="5" spans="2:12" ht="14.25" customHeight="1">
      <c r="B5" s="198"/>
      <c r="C5" s="225"/>
      <c r="D5" s="606">
        <v>2023</v>
      </c>
      <c r="E5" s="606" t="s">
        <v>348</v>
      </c>
      <c r="F5" s="606">
        <v>2022</v>
      </c>
      <c r="G5" s="552" t="s">
        <v>348</v>
      </c>
      <c r="H5" s="606" t="s">
        <v>348</v>
      </c>
      <c r="I5" s="850" t="s">
        <v>349</v>
      </c>
      <c r="J5" s="850"/>
      <c r="K5" s="782" t="s">
        <v>272</v>
      </c>
      <c r="L5" s="198"/>
    </row>
    <row r="6" spans="2:12" ht="14.25" customHeight="1">
      <c r="B6" s="198"/>
      <c r="C6" s="225" t="s">
        <v>51</v>
      </c>
      <c r="D6" s="226" t="s">
        <v>347</v>
      </c>
      <c r="E6" s="226" t="s">
        <v>350</v>
      </c>
      <c r="F6" s="226" t="s">
        <v>351</v>
      </c>
      <c r="G6" s="226" t="s">
        <v>352</v>
      </c>
      <c r="H6" s="226" t="s">
        <v>347</v>
      </c>
      <c r="I6" s="16">
        <v>2023</v>
      </c>
      <c r="J6" s="16">
        <v>2022</v>
      </c>
      <c r="K6" s="15">
        <v>2022</v>
      </c>
      <c r="L6" s="198"/>
    </row>
    <row r="7" spans="2:12" ht="15" customHeight="1">
      <c r="B7" s="198"/>
      <c r="C7" s="277" t="s">
        <v>353</v>
      </c>
      <c r="D7" s="494">
        <v>731.81187844999977</v>
      </c>
      <c r="E7" s="495">
        <v>702.22059904000002</v>
      </c>
      <c r="F7" s="495">
        <v>706.23975676000066</v>
      </c>
      <c r="G7" s="495">
        <v>673.64264634999984</v>
      </c>
      <c r="H7" s="496">
        <v>646.02522775</v>
      </c>
      <c r="I7" s="494">
        <v>1434.0324774899998</v>
      </c>
      <c r="J7" s="496">
        <v>1273.21801104</v>
      </c>
      <c r="K7" s="496">
        <v>2653.1004141500002</v>
      </c>
      <c r="L7" s="198"/>
    </row>
    <row r="8" spans="2:12" ht="15" customHeight="1">
      <c r="B8" s="198"/>
      <c r="C8" s="277" t="s">
        <v>354</v>
      </c>
      <c r="D8" s="494">
        <v>-580.76130105000016</v>
      </c>
      <c r="E8" s="495">
        <v>-538.98178742000005</v>
      </c>
      <c r="F8" s="495">
        <v>-555.48481430000129</v>
      </c>
      <c r="G8" s="495">
        <v>-493.34114130000069</v>
      </c>
      <c r="H8" s="496">
        <v>-424.57931719999965</v>
      </c>
      <c r="I8" s="494">
        <v>-1119.7430884700002</v>
      </c>
      <c r="J8" s="496">
        <v>-870.72738222999965</v>
      </c>
      <c r="K8" s="496">
        <v>-1919.5533378300015</v>
      </c>
      <c r="L8" s="198"/>
    </row>
    <row r="9" spans="2:12" ht="15" customHeight="1">
      <c r="B9" s="198"/>
      <c r="C9" s="277" t="s">
        <v>355</v>
      </c>
      <c r="D9" s="494">
        <v>-172.3558740600001</v>
      </c>
      <c r="E9" s="495">
        <v>-159.08196817000007</v>
      </c>
      <c r="F9" s="495">
        <v>-172.73271447999994</v>
      </c>
      <c r="G9" s="495">
        <v>-144.33807270999981</v>
      </c>
      <c r="H9" s="496">
        <v>-145.78732724000017</v>
      </c>
      <c r="I9" s="494">
        <v>-331.43784223000017</v>
      </c>
      <c r="J9" s="496">
        <v>-288.21355073000012</v>
      </c>
      <c r="K9" s="496">
        <v>-605.28433791999987</v>
      </c>
      <c r="L9" s="198"/>
    </row>
    <row r="10" spans="2:12" ht="15" customHeight="1">
      <c r="B10" s="198"/>
      <c r="C10" s="277" t="s">
        <v>357</v>
      </c>
      <c r="D10" s="494">
        <v>24.707479430000006</v>
      </c>
      <c r="E10" s="495">
        <v>23.382316449999998</v>
      </c>
      <c r="F10" s="495">
        <v>26.789323199999718</v>
      </c>
      <c r="G10" s="495">
        <v>4.6782021100000115</v>
      </c>
      <c r="H10" s="496">
        <v>1.7311732300020477</v>
      </c>
      <c r="I10" s="494">
        <v>48.089795880000004</v>
      </c>
      <c r="J10" s="496">
        <v>7.2784600100016048</v>
      </c>
      <c r="K10" s="496">
        <v>38.745985320001331</v>
      </c>
      <c r="L10" s="198"/>
    </row>
    <row r="11" spans="2:12" ht="15" customHeight="1">
      <c r="B11" s="198"/>
      <c r="C11" s="472" t="s">
        <v>323</v>
      </c>
      <c r="D11" s="554">
        <v>3.4021827699995129</v>
      </c>
      <c r="E11" s="555">
        <v>27.539159899999909</v>
      </c>
      <c r="F11" s="555">
        <v>4.8115511799991459</v>
      </c>
      <c r="G11" s="555">
        <v>40.641634449999358</v>
      </c>
      <c r="H11" s="556">
        <v>77.389756540002224</v>
      </c>
      <c r="I11" s="554">
        <v>30.941342669999422</v>
      </c>
      <c r="J11" s="470">
        <v>121.5555380900018</v>
      </c>
      <c r="K11" s="470">
        <v>167.00872372000018</v>
      </c>
      <c r="L11" s="198"/>
    </row>
    <row r="12" spans="2:12" ht="15" customHeight="1">
      <c r="B12" s="198"/>
      <c r="C12" s="30" t="s">
        <v>179</v>
      </c>
      <c r="D12" s="307">
        <v>-12.78589212</v>
      </c>
      <c r="E12" s="228">
        <v>-12.78589212</v>
      </c>
      <c r="F12" s="228">
        <v>-12.785892119999991</v>
      </c>
      <c r="G12" s="228">
        <v>-12.785892120000005</v>
      </c>
      <c r="H12" s="227">
        <v>-12.785892120000002</v>
      </c>
      <c r="I12" s="307">
        <v>-25.571784239999999</v>
      </c>
      <c r="J12" s="227">
        <v>-25.569307800000001</v>
      </c>
      <c r="K12" s="227">
        <v>-51.141092039999997</v>
      </c>
      <c r="L12" s="198"/>
    </row>
    <row r="13" spans="2:12" ht="15" customHeight="1">
      <c r="B13" s="198"/>
      <c r="C13" s="380" t="s">
        <v>324</v>
      </c>
      <c r="D13" s="457">
        <v>-9.3837093500004869</v>
      </c>
      <c r="E13" s="470">
        <v>14.753267779999909</v>
      </c>
      <c r="F13" s="470">
        <v>-7.9743409400008449</v>
      </c>
      <c r="G13" s="470">
        <v>27.855742329999352</v>
      </c>
      <c r="H13" s="470">
        <v>64.603864420002225</v>
      </c>
      <c r="I13" s="469">
        <v>5.3695584299994223</v>
      </c>
      <c r="J13" s="470">
        <v>95.986230290001799</v>
      </c>
      <c r="K13" s="470">
        <v>115.86763168000019</v>
      </c>
      <c r="L13" s="198"/>
    </row>
    <row r="14" spans="2:12" ht="15" customHeight="1">
      <c r="B14" s="198"/>
      <c r="C14" s="196" t="s">
        <v>180</v>
      </c>
      <c r="D14" s="247">
        <v>2.3459273400000002</v>
      </c>
      <c r="E14" s="314">
        <v>-3.6883169500000004</v>
      </c>
      <c r="F14" s="314">
        <v>1.7661494024995734</v>
      </c>
      <c r="G14" s="314">
        <v>-6.9639355049998466</v>
      </c>
      <c r="H14" s="315">
        <v>-16.150965920000058</v>
      </c>
      <c r="I14" s="247">
        <v>-1.3423896100000001</v>
      </c>
      <c r="J14" s="315">
        <v>-23.996557352500055</v>
      </c>
      <c r="K14" s="315">
        <v>-29.194343455000329</v>
      </c>
      <c r="L14" s="198"/>
    </row>
    <row r="15" spans="2:12" ht="15" customHeight="1">
      <c r="B15" s="198"/>
      <c r="C15" s="380" t="s">
        <v>325</v>
      </c>
      <c r="D15" s="457">
        <v>-7.0377820100004866</v>
      </c>
      <c r="E15" s="470">
        <v>11.064950829999908</v>
      </c>
      <c r="F15" s="470">
        <v>-6.2081915375012713</v>
      </c>
      <c r="G15" s="470">
        <v>20.891806824999506</v>
      </c>
      <c r="H15" s="470">
        <v>48.452898500002163</v>
      </c>
      <c r="I15" s="469">
        <v>4.0271688199994227</v>
      </c>
      <c r="J15" s="470">
        <v>71.989672937501751</v>
      </c>
      <c r="K15" s="470">
        <v>86.673288224999851</v>
      </c>
      <c r="L15" s="198"/>
    </row>
    <row r="16" spans="2:12" ht="15" customHeight="1">
      <c r="B16" s="198"/>
      <c r="C16" s="1"/>
      <c r="D16" s="1"/>
      <c r="E16" s="1"/>
      <c r="F16" s="1"/>
      <c r="G16" s="1"/>
      <c r="H16" s="123"/>
      <c r="I16" s="1"/>
      <c r="J16" s="1"/>
      <c r="K16" s="1"/>
      <c r="L16" s="198"/>
    </row>
    <row r="17" spans="2:12" ht="15" customHeight="1">
      <c r="B17" s="198"/>
      <c r="C17" s="245" t="s">
        <v>246</v>
      </c>
      <c r="D17" s="1"/>
      <c r="E17" s="1"/>
      <c r="F17" s="1"/>
      <c r="G17" s="1"/>
      <c r="H17" s="123"/>
      <c r="I17" s="1"/>
      <c r="J17" s="1"/>
      <c r="K17" s="1"/>
      <c r="L17" s="198"/>
    </row>
    <row r="18" spans="2:12" ht="15" customHeight="1">
      <c r="B18" s="198"/>
      <c r="C18" s="784" t="s">
        <v>51</v>
      </c>
      <c r="D18" s="785" t="s">
        <v>98</v>
      </c>
      <c r="E18" s="786" t="s">
        <v>402</v>
      </c>
      <c r="F18" s="787" t="s">
        <v>403</v>
      </c>
      <c r="G18" s="786" t="s">
        <v>404</v>
      </c>
      <c r="H18" s="123"/>
      <c r="I18" s="1"/>
      <c r="J18" s="1"/>
      <c r="K18" s="1"/>
      <c r="L18" s="198"/>
    </row>
    <row r="19" spans="2:12" ht="15" customHeight="1">
      <c r="B19" s="198"/>
      <c r="C19" s="160" t="s">
        <v>405</v>
      </c>
      <c r="D19" s="120">
        <v>6.1067880841261642E-2</v>
      </c>
      <c r="E19" s="309">
        <v>156.94074664000001</v>
      </c>
      <c r="F19" s="157">
        <v>178.91387312000001</v>
      </c>
      <c r="G19" s="229">
        <v>224.50606163000003</v>
      </c>
      <c r="H19" s="123"/>
      <c r="I19" s="1"/>
      <c r="J19" s="1"/>
      <c r="K19" s="1"/>
      <c r="L19" s="198"/>
    </row>
    <row r="20" spans="2:12" ht="15" customHeight="1">
      <c r="B20" s="198"/>
      <c r="C20" s="160" t="s">
        <v>444</v>
      </c>
      <c r="D20" s="120">
        <v>0.86645804654619774</v>
      </c>
      <c r="E20" s="309">
        <v>2226.74458134</v>
      </c>
      <c r="F20" s="157">
        <v>2168.5098272600003</v>
      </c>
      <c r="G20" s="229">
        <v>2066.8181220199999</v>
      </c>
      <c r="H20" s="123"/>
      <c r="I20" s="1"/>
      <c r="J20" s="1"/>
      <c r="K20" s="1"/>
      <c r="L20" s="198"/>
    </row>
    <row r="21" spans="2:12" ht="15" customHeight="1">
      <c r="B21" s="198"/>
      <c r="C21" s="160" t="s">
        <v>445</v>
      </c>
      <c r="D21" s="120">
        <v>7.2474072612540727E-2</v>
      </c>
      <c r="E21" s="309">
        <v>186.25396708000017</v>
      </c>
      <c r="F21" s="157">
        <v>206.86180561999936</v>
      </c>
      <c r="G21" s="229">
        <v>131.99600634999979</v>
      </c>
      <c r="H21" s="123"/>
      <c r="I21" s="1"/>
      <c r="J21" s="1"/>
      <c r="K21" s="1"/>
      <c r="L21" s="198"/>
    </row>
    <row r="22" spans="2:12" ht="15" customHeight="1">
      <c r="B22" s="198"/>
      <c r="C22" s="472" t="s">
        <v>411</v>
      </c>
      <c r="D22" s="460">
        <v>1.0000000000000002</v>
      </c>
      <c r="E22" s="473">
        <v>2569.9392950599999</v>
      </c>
      <c r="F22" s="474">
        <v>2554.2855059999997</v>
      </c>
      <c r="G22" s="475">
        <v>2423.3201899999999</v>
      </c>
      <c r="H22" s="123"/>
      <c r="I22" s="1"/>
      <c r="J22" s="1"/>
      <c r="K22" s="1"/>
      <c r="L22" s="198"/>
    </row>
    <row r="23" spans="2:12" ht="15" hidden="1" customHeight="1">
      <c r="B23" s="198"/>
      <c r="C23" s="161"/>
      <c r="D23" s="121"/>
      <c r="E23" s="309"/>
      <c r="F23" s="242"/>
      <c r="G23" s="229"/>
      <c r="H23" s="123"/>
      <c r="I23" s="1"/>
      <c r="J23" s="1"/>
      <c r="K23" s="1"/>
      <c r="L23" s="198"/>
    </row>
    <row r="24" spans="2:12" ht="15" customHeight="1">
      <c r="B24" s="198"/>
      <c r="C24" s="476" t="s">
        <v>412</v>
      </c>
      <c r="D24" s="376">
        <v>0.39211227754952604</v>
      </c>
      <c r="E24" s="477">
        <v>1007.7047501499999</v>
      </c>
      <c r="F24" s="478">
        <v>1074.3291039999999</v>
      </c>
      <c r="G24" s="479">
        <v>1036.97036</v>
      </c>
      <c r="H24" s="123"/>
      <c r="I24" s="1"/>
      <c r="J24" s="1"/>
      <c r="K24" s="1"/>
      <c r="L24" s="198"/>
    </row>
    <row r="25" spans="2:12" ht="15" customHeight="1">
      <c r="B25" s="198"/>
      <c r="C25" s="160" t="s">
        <v>446</v>
      </c>
      <c r="D25" s="120">
        <v>0.35568474751410784</v>
      </c>
      <c r="E25" s="309">
        <v>914.08820929000024</v>
      </c>
      <c r="F25" s="157">
        <v>1042.979394</v>
      </c>
      <c r="G25" s="229">
        <v>1011.002054</v>
      </c>
      <c r="H25" s="123"/>
      <c r="I25" s="1"/>
      <c r="J25" s="1"/>
      <c r="K25" s="1"/>
      <c r="L25" s="198"/>
    </row>
    <row r="26" spans="2:12" ht="15" customHeight="1">
      <c r="B26" s="198"/>
      <c r="C26" s="160" t="s">
        <v>447</v>
      </c>
      <c r="D26" s="120">
        <v>0.25220297493636601</v>
      </c>
      <c r="E26" s="309">
        <v>648.14633561999915</v>
      </c>
      <c r="F26" s="157">
        <v>436.97700799999984</v>
      </c>
      <c r="G26" s="229">
        <v>375.34777599999984</v>
      </c>
      <c r="H26" s="123"/>
      <c r="I26" s="1"/>
      <c r="J26" s="1"/>
      <c r="K26" s="1"/>
      <c r="L26" s="198"/>
    </row>
    <row r="27" spans="2:12" ht="15" customHeight="1">
      <c r="B27" s="198"/>
      <c r="C27" s="472" t="s">
        <v>418</v>
      </c>
      <c r="D27" s="460">
        <v>0.99999999999999989</v>
      </c>
      <c r="E27" s="473">
        <v>2569.9392950599995</v>
      </c>
      <c r="F27" s="475">
        <v>2554.2855059999997</v>
      </c>
      <c r="G27" s="475">
        <v>2423.3201899999999</v>
      </c>
      <c r="H27" s="198"/>
      <c r="I27" s="198"/>
      <c r="J27" s="198"/>
      <c r="K27" s="198"/>
      <c r="L27" s="198"/>
    </row>
    <row r="28" spans="2:12" ht="23.25">
      <c r="B28" s="198"/>
      <c r="C28" s="198"/>
      <c r="D28" s="198"/>
      <c r="E28" s="198"/>
      <c r="F28" s="198"/>
      <c r="G28" s="198"/>
      <c r="H28" s="198"/>
      <c r="I28" s="198"/>
      <c r="J28" s="198"/>
      <c r="K28" s="198"/>
      <c r="L28" s="198"/>
    </row>
    <row r="29" spans="2:12" ht="23.25">
      <c r="B29" s="198"/>
      <c r="C29" s="198"/>
      <c r="D29" s="198"/>
      <c r="E29" s="198"/>
      <c r="F29" s="198"/>
      <c r="G29" s="198"/>
      <c r="H29" s="198"/>
      <c r="I29" s="198"/>
      <c r="J29" s="198"/>
      <c r="K29" s="198"/>
      <c r="L29" s="198"/>
    </row>
    <row r="30" spans="2:12" ht="23.25">
      <c r="B30" s="198"/>
      <c r="C30" s="198"/>
      <c r="D30" s="198"/>
      <c r="E30" s="198"/>
      <c r="F30" s="198"/>
      <c r="G30" s="198"/>
      <c r="H30" s="198"/>
      <c r="I30" s="198"/>
      <c r="J30" s="198"/>
      <c r="K30" s="198"/>
      <c r="L30" s="198"/>
    </row>
    <row r="31" spans="2:12" ht="23.25">
      <c r="B31" s="198"/>
      <c r="C31" s="198"/>
      <c r="D31" s="198"/>
      <c r="E31" s="198"/>
      <c r="F31" s="198"/>
      <c r="G31" s="198"/>
      <c r="H31" s="198"/>
      <c r="I31" s="198"/>
      <c r="J31" s="198"/>
      <c r="K31" s="198"/>
      <c r="L31" s="198"/>
    </row>
    <row r="32" spans="2:12" ht="23.25">
      <c r="B32" s="198"/>
      <c r="C32" s="198"/>
      <c r="D32" s="198"/>
      <c r="E32" s="198"/>
      <c r="F32" s="198"/>
      <c r="G32" s="198"/>
      <c r="H32" s="198"/>
      <c r="I32" s="198"/>
      <c r="J32" s="198"/>
      <c r="K32" s="198"/>
      <c r="L32" s="198"/>
    </row>
    <row r="33" spans="2:16383" ht="23.25">
      <c r="B33" s="198"/>
      <c r="C33" s="198"/>
      <c r="D33" s="198"/>
      <c r="E33" s="198"/>
      <c r="F33" s="198"/>
      <c r="G33" s="198"/>
      <c r="H33" s="198"/>
      <c r="I33" s="198"/>
      <c r="J33" s="198"/>
      <c r="K33" s="198"/>
      <c r="L33" s="198"/>
    </row>
    <row r="34" spans="2:16383">
      <c r="B34" s="2"/>
      <c r="C34" s="2"/>
      <c r="D34" s="2"/>
      <c r="E34" s="2"/>
      <c r="F34" s="2"/>
      <c r="G34" s="2"/>
      <c r="H34" s="2"/>
      <c r="I34" s="2"/>
      <c r="J34" s="2"/>
      <c r="K34" s="2"/>
      <c r="L34" s="2"/>
      <c r="M34" s="2"/>
    </row>
    <row r="35" spans="2:16383" hidden="1">
      <c r="B35" s="2"/>
      <c r="C35" s="2"/>
      <c r="D35" s="2"/>
      <c r="E35" s="2"/>
      <c r="F35" s="2"/>
      <c r="G35" s="2"/>
      <c r="H35" s="2"/>
      <c r="I35" s="2"/>
      <c r="J35" s="2"/>
      <c r="K35" s="2"/>
      <c r="L35" s="2"/>
      <c r="M35" s="2"/>
    </row>
    <row r="36" spans="2:16383" hidden="1">
      <c r="B36" s="2"/>
      <c r="C36" s="2"/>
      <c r="D36" s="2"/>
      <c r="E36" s="2"/>
      <c r="F36" s="2"/>
      <c r="G36" s="2"/>
      <c r="H36" s="2"/>
      <c r="I36" s="2"/>
      <c r="J36" s="2"/>
      <c r="K36" s="2"/>
      <c r="L36" s="2"/>
      <c r="M36" s="2"/>
    </row>
    <row r="37" spans="2:16383" hidden="1">
      <c r="B37" s="2"/>
      <c r="C37" s="2"/>
      <c r="D37" s="2"/>
      <c r="E37" s="2"/>
      <c r="F37" s="2"/>
      <c r="G37" s="2"/>
      <c r="H37" s="2"/>
      <c r="I37" s="2"/>
      <c r="J37" s="2"/>
      <c r="K37" s="2"/>
      <c r="L37" s="2"/>
      <c r="M37" s="2"/>
    </row>
    <row r="38" spans="2:16383" hidden="1">
      <c r="B38" s="2"/>
      <c r="C38" s="2"/>
      <c r="D38" s="2"/>
      <c r="E38" s="2"/>
      <c r="F38" s="2"/>
      <c r="G38" s="2"/>
      <c r="H38" s="2"/>
      <c r="I38" s="2"/>
      <c r="J38" s="2"/>
      <c r="K38" s="2"/>
      <c r="L38" s="2"/>
      <c r="M38" s="2"/>
    </row>
    <row r="39" spans="2:16383" hidden="1">
      <c r="B39" s="2"/>
      <c r="C39" s="2"/>
      <c r="D39" s="2"/>
      <c r="E39" s="2"/>
      <c r="F39" s="2"/>
      <c r="G39" s="2"/>
      <c r="H39" s="2"/>
      <c r="I39" s="2"/>
      <c r="J39" s="2"/>
      <c r="K39" s="2"/>
      <c r="L39" s="2"/>
      <c r="M39" s="2"/>
    </row>
    <row r="40" spans="2:16383" hidden="1">
      <c r="B40" s="2"/>
      <c r="C40" s="2"/>
      <c r="D40" s="2"/>
      <c r="E40" s="2"/>
      <c r="F40" s="2"/>
      <c r="G40" s="2"/>
      <c r="H40" s="2"/>
      <c r="I40" s="2"/>
      <c r="J40" s="2"/>
      <c r="K40" s="2"/>
      <c r="L40" s="2"/>
      <c r="M40" s="2"/>
    </row>
    <row r="41" spans="2:16383" hidden="1">
      <c r="B41" s="2"/>
      <c r="C41" s="2"/>
      <c r="D41" s="2"/>
      <c r="E41" s="2"/>
      <c r="F41" s="2"/>
      <c r="G41" s="2"/>
      <c r="H41" s="2"/>
      <c r="I41" s="2"/>
      <c r="J41" s="2"/>
      <c r="K41" s="2"/>
      <c r="L41" s="2"/>
      <c r="M41" s="2"/>
    </row>
    <row r="42" spans="2:16383" hidden="1">
      <c r="B42" s="2"/>
      <c r="C42" s="2"/>
      <c r="D42" s="2"/>
      <c r="E42" s="2"/>
      <c r="F42" s="2"/>
      <c r="G42" s="2"/>
      <c r="H42" s="2"/>
      <c r="I42" s="2"/>
      <c r="J42" s="2"/>
      <c r="K42" s="2"/>
      <c r="L42" s="2"/>
      <c r="M42" s="2"/>
    </row>
    <row r="43" spans="2:16383" hidden="1">
      <c r="B43" s="2"/>
      <c r="C43" s="2"/>
      <c r="D43" s="2"/>
      <c r="E43" s="2"/>
      <c r="F43" s="2"/>
      <c r="G43" s="2"/>
      <c r="H43" s="2"/>
      <c r="I43" s="2"/>
      <c r="J43" s="2"/>
      <c r="K43" s="2"/>
      <c r="L43" s="2"/>
      <c r="M43" s="2"/>
    </row>
    <row r="44" spans="2:16383" hidden="1">
      <c r="B44" s="2"/>
      <c r="C44" s="2"/>
      <c r="D44" s="2"/>
      <c r="E44" s="2"/>
      <c r="F44" s="2"/>
      <c r="G44" s="2"/>
      <c r="H44" s="2"/>
      <c r="I44" s="2"/>
      <c r="J44" s="2"/>
      <c r="K44" s="2"/>
      <c r="L44" s="2"/>
      <c r="M44" s="2"/>
    </row>
    <row r="45" spans="2:16383" hidden="1">
      <c r="B45" s="2"/>
      <c r="C45" s="2"/>
      <c r="D45" s="2"/>
      <c r="E45" s="2"/>
      <c r="F45" s="2"/>
      <c r="G45" s="2"/>
      <c r="H45" s="2"/>
      <c r="I45" s="2"/>
      <c r="J45" s="2"/>
      <c r="K45" s="2"/>
      <c r="L45" s="2"/>
      <c r="M45" s="2"/>
    </row>
    <row r="46" spans="2:16383" hidden="1">
      <c r="B46" s="2"/>
      <c r="C46" s="2"/>
      <c r="D46" s="2"/>
      <c r="E46" s="2"/>
      <c r="F46" s="2"/>
      <c r="G46" s="2"/>
      <c r="H46" s="2"/>
      <c r="I46" s="2"/>
      <c r="J46" s="2"/>
      <c r="K46" s="2"/>
      <c r="L46" s="2"/>
      <c r="M46" s="2"/>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2:16383" hidden="1">
      <c r="B47" s="2"/>
      <c r="C47" s="2"/>
      <c r="D47" s="2"/>
      <c r="E47" s="2"/>
      <c r="F47" s="2"/>
      <c r="G47" s="2"/>
      <c r="H47" s="2"/>
      <c r="I47" s="2"/>
      <c r="J47" s="2"/>
      <c r="K47" s="2"/>
      <c r="L47" s="2"/>
      <c r="M47" s="2"/>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2:16383" hidden="1">
      <c r="B48" s="2"/>
      <c r="C48" s="2"/>
      <c r="D48" s="2"/>
      <c r="E48" s="2"/>
      <c r="F48" s="2"/>
      <c r="G48" s="2"/>
      <c r="H48" s="2"/>
      <c r="I48" s="2"/>
      <c r="J48" s="2"/>
      <c r="K48" s="2"/>
      <c r="L48" s="2"/>
      <c r="M48" s="2"/>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6383" hidden="1">
      <c r="B49" s="2"/>
      <c r="C49" s="2"/>
      <c r="D49" s="2"/>
      <c r="E49" s="2"/>
      <c r="F49" s="2"/>
      <c r="G49" s="2"/>
      <c r="H49" s="2"/>
      <c r="I49" s="2"/>
      <c r="J49" s="2"/>
      <c r="K49" s="2"/>
      <c r="L49" s="2"/>
      <c r="M49" s="2"/>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2:16383" hidden="1">
      <c r="B50" s="2"/>
      <c r="C50" s="2"/>
      <c r="D50" s="2"/>
      <c r="E50" s="2"/>
      <c r="F50" s="2"/>
      <c r="G50" s="2"/>
      <c r="H50" s="2"/>
      <c r="I50" s="2"/>
      <c r="J50" s="2"/>
      <c r="K50" s="2"/>
      <c r="L50" s="2"/>
      <c r="M50" s="2"/>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2:16383" hidden="1">
      <c r="B51" s="2"/>
      <c r="C51" s="2"/>
      <c r="D51" s="2"/>
      <c r="E51" s="2"/>
      <c r="F51" s="2"/>
      <c r="G51" s="2"/>
      <c r="H51" s="2"/>
      <c r="I51" s="2"/>
      <c r="J51" s="2"/>
      <c r="K51" s="2"/>
      <c r="L51" s="2"/>
      <c r="M51" s="2"/>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2:16383" hidden="1">
      <c r="B52" s="2"/>
      <c r="C52" s="2"/>
      <c r="D52" s="2"/>
      <c r="E52" s="2"/>
      <c r="F52" s="2"/>
      <c r="G52" s="2"/>
      <c r="H52" s="2"/>
      <c r="I52" s="2"/>
      <c r="J52" s="2"/>
      <c r="K52" s="2"/>
      <c r="L52" s="2"/>
      <c r="M52" s="2"/>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2:16383" hidden="1">
      <c r="B53" s="2"/>
      <c r="C53" s="2"/>
      <c r="D53" s="2"/>
      <c r="E53" s="2"/>
      <c r="F53" s="2"/>
      <c r="G53" s="2"/>
      <c r="H53" s="2"/>
      <c r="I53" s="2"/>
      <c r="J53" s="2"/>
      <c r="K53" s="2"/>
      <c r="L53" s="2"/>
      <c r="M53" s="2"/>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2:16383" hidden="1">
      <c r="B54" s="2"/>
      <c r="C54" s="2"/>
      <c r="D54" s="2"/>
      <c r="E54" s="2"/>
      <c r="F54" s="2"/>
      <c r="G54" s="2"/>
      <c r="H54" s="2"/>
      <c r="I54" s="2"/>
      <c r="J54" s="2"/>
      <c r="K54" s="2"/>
      <c r="L54" s="2"/>
      <c r="M54" s="2"/>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2:16383" hidden="1">
      <c r="B55" s="2"/>
      <c r="C55" s="2"/>
      <c r="D55" s="2"/>
      <c r="E55" s="2"/>
      <c r="F55" s="2"/>
      <c r="G55" s="2"/>
      <c r="H55" s="2"/>
      <c r="I55" s="2"/>
      <c r="J55" s="2"/>
      <c r="K55" s="2"/>
      <c r="L55" s="2"/>
      <c r="M55" s="2"/>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2:16383" hidden="1">
      <c r="B56" s="2"/>
      <c r="C56" s="2"/>
      <c r="D56" s="2"/>
      <c r="E56" s="2"/>
      <c r="F56" s="2"/>
      <c r="G56" s="2"/>
      <c r="H56" s="2"/>
      <c r="I56" s="2"/>
      <c r="J56" s="2"/>
      <c r="K56" s="2"/>
      <c r="L56" s="2"/>
      <c r="M56" s="2"/>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2:16383" hidden="1">
      <c r="B57" s="2"/>
      <c r="C57" s="2"/>
      <c r="D57" s="2"/>
      <c r="E57" s="2"/>
      <c r="F57" s="2"/>
      <c r="G57" s="2"/>
      <c r="H57" s="2"/>
      <c r="I57" s="2"/>
      <c r="J57" s="2"/>
      <c r="K57" s="2"/>
      <c r="L57" s="2"/>
      <c r="M57" s="2"/>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2:16383" hidden="1">
      <c r="B58" s="2"/>
      <c r="C58" s="2"/>
      <c r="D58" s="2"/>
      <c r="E58" s="2"/>
      <c r="F58" s="2"/>
      <c r="G58" s="2"/>
      <c r="H58" s="2"/>
      <c r="I58" s="2"/>
      <c r="J58" s="2"/>
      <c r="K58" s="2"/>
      <c r="L58" s="2"/>
      <c r="M58" s="2"/>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2:16383" hidden="1">
      <c r="B59" s="2"/>
      <c r="C59" s="2"/>
      <c r="D59" s="2"/>
      <c r="E59" s="2"/>
      <c r="F59" s="2"/>
      <c r="G59" s="2"/>
      <c r="H59" s="2"/>
      <c r="I59" s="2"/>
      <c r="J59" s="2"/>
      <c r="K59" s="2"/>
      <c r="L59" s="2"/>
      <c r="M59" s="2"/>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2:16383" hidden="1">
      <c r="B60" s="2"/>
      <c r="C60" s="2"/>
      <c r="D60" s="2"/>
      <c r="E60" s="2"/>
      <c r="F60" s="2"/>
      <c r="G60" s="2"/>
      <c r="H60" s="2"/>
      <c r="I60" s="2"/>
      <c r="J60" s="2"/>
      <c r="K60" s="2"/>
      <c r="L60" s="2"/>
      <c r="M60" s="2"/>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2:16383" hidden="1">
      <c r="B61" s="2"/>
      <c r="C61" s="2"/>
      <c r="D61" s="2"/>
      <c r="E61" s="2"/>
      <c r="F61" s="2"/>
      <c r="G61" s="2"/>
      <c r="H61" s="2"/>
      <c r="I61" s="2"/>
      <c r="J61" s="2"/>
      <c r="K61" s="2"/>
      <c r="L61" s="2"/>
      <c r="M61" s="2"/>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2:16383" hidden="1">
      <c r="B62" s="2"/>
      <c r="C62" s="2"/>
      <c r="D62" s="2"/>
      <c r="E62" s="2"/>
      <c r="F62" s="2"/>
      <c r="G62" s="2"/>
      <c r="H62" s="2"/>
      <c r="I62" s="2"/>
      <c r="J62" s="2"/>
      <c r="K62" s="2"/>
      <c r="L62" s="2"/>
      <c r="M62" s="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2:16383" hidden="1">
      <c r="B63" s="2"/>
      <c r="C63" s="2"/>
      <c r="D63" s="2"/>
      <c r="E63" s="2"/>
      <c r="F63" s="2"/>
      <c r="G63" s="2"/>
      <c r="H63" s="2"/>
      <c r="I63" s="2"/>
      <c r="J63" s="2"/>
      <c r="K63" s="2"/>
      <c r="L63" s="2"/>
      <c r="M63" s="2"/>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2:16383" hidden="1">
      <c r="B64" s="2"/>
      <c r="C64" s="2"/>
      <c r="D64" s="2"/>
      <c r="E64" s="2"/>
      <c r="F64" s="2"/>
      <c r="G64" s="2"/>
      <c r="H64" s="2"/>
      <c r="I64" s="2"/>
      <c r="J64" s="2"/>
      <c r="K64" s="2"/>
      <c r="L64" s="2"/>
      <c r="M64" s="2"/>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2:16383" hidden="1">
      <c r="B65" s="2"/>
      <c r="C65" s="2"/>
      <c r="D65" s="2"/>
      <c r="E65" s="2"/>
      <c r="F65" s="2"/>
      <c r="G65" s="2"/>
      <c r="H65" s="2"/>
      <c r="I65" s="2"/>
      <c r="J65" s="2"/>
      <c r="K65" s="2"/>
      <c r="L65" s="2"/>
      <c r="M65" s="2"/>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2:16383" hidden="1">
      <c r="B66" s="2"/>
      <c r="C66" s="2"/>
      <c r="D66" s="2"/>
      <c r="E66" s="2"/>
      <c r="F66" s="2"/>
      <c r="G66" s="2"/>
      <c r="H66" s="2"/>
      <c r="I66" s="2"/>
      <c r="J66" s="2"/>
      <c r="K66" s="2"/>
      <c r="L66" s="2"/>
      <c r="M66" s="2"/>
    </row>
    <row r="67" spans="2:16383" hidden="1">
      <c r="B67" s="2"/>
      <c r="C67" s="2"/>
      <c r="D67" s="2"/>
      <c r="E67" s="2"/>
      <c r="F67" s="2"/>
      <c r="G67" s="2"/>
      <c r="H67" s="2"/>
      <c r="I67" s="2"/>
      <c r="J67" s="2"/>
      <c r="K67" s="2"/>
      <c r="L67" s="2"/>
      <c r="M67" s="2"/>
    </row>
    <row r="68" spans="2:16383" hidden="1">
      <c r="B68" s="2"/>
      <c r="C68" s="2"/>
      <c r="D68" s="2"/>
      <c r="E68" s="2"/>
      <c r="F68" s="2"/>
      <c r="G68" s="2"/>
      <c r="H68" s="2"/>
      <c r="I68" s="2"/>
      <c r="J68" s="2"/>
      <c r="K68" s="2"/>
      <c r="L68" s="2"/>
      <c r="M68" s="2"/>
    </row>
    <row r="69" spans="2:16383" hidden="1">
      <c r="B69" s="2"/>
      <c r="C69" s="2"/>
      <c r="D69" s="2"/>
      <c r="E69" s="2"/>
      <c r="F69" s="2"/>
      <c r="G69" s="2"/>
      <c r="H69" s="2"/>
      <c r="I69" s="2"/>
      <c r="J69" s="2"/>
      <c r="K69" s="2"/>
      <c r="L69" s="2"/>
      <c r="M69" s="2"/>
    </row>
    <row r="70" spans="2:16383" hidden="1">
      <c r="B70" s="2"/>
      <c r="C70" s="2"/>
      <c r="D70" s="2"/>
      <c r="E70" s="2"/>
      <c r="F70" s="2"/>
      <c r="G70" s="2"/>
      <c r="H70" s="2"/>
      <c r="I70" s="2"/>
      <c r="J70" s="2"/>
      <c r="K70" s="2"/>
      <c r="L70" s="2"/>
      <c r="M70" s="2"/>
    </row>
    <row r="71" spans="2:16383" hidden="1">
      <c r="B71" s="2"/>
      <c r="C71" s="2"/>
      <c r="D71" s="2"/>
      <c r="E71" s="2"/>
      <c r="F71" s="2"/>
      <c r="G71" s="2"/>
      <c r="H71" s="2"/>
      <c r="I71" s="2"/>
      <c r="J71" s="2"/>
      <c r="K71" s="2"/>
      <c r="L71" s="2"/>
      <c r="M71" s="2"/>
    </row>
    <row r="72" spans="2:16383" hidden="1">
      <c r="B72" s="2"/>
      <c r="C72" s="2"/>
      <c r="D72" s="2"/>
      <c r="E72" s="2"/>
      <c r="F72" s="2"/>
      <c r="G72" s="2"/>
      <c r="H72" s="2"/>
      <c r="I72" s="2"/>
      <c r="J72" s="2"/>
      <c r="K72" s="2"/>
      <c r="L72" s="2"/>
      <c r="M72" s="2"/>
    </row>
    <row r="73" spans="2:16383" hidden="1">
      <c r="B73" s="2"/>
      <c r="C73" s="2"/>
      <c r="D73" s="2"/>
      <c r="E73" s="2"/>
      <c r="F73" s="2"/>
      <c r="G73" s="2"/>
      <c r="H73" s="2"/>
      <c r="I73" s="2"/>
      <c r="J73" s="2"/>
      <c r="K73" s="2"/>
      <c r="L73" s="2"/>
      <c r="M73" s="2"/>
    </row>
    <row r="74" spans="2:16383" hidden="1">
      <c r="B74" s="2"/>
      <c r="C74" s="2"/>
      <c r="D74" s="2"/>
      <c r="E74" s="2"/>
      <c r="F74" s="2"/>
      <c r="G74" s="2"/>
      <c r="H74" s="2"/>
      <c r="I74" s="2"/>
      <c r="J74" s="2"/>
      <c r="K74" s="2"/>
      <c r="L74" s="2"/>
      <c r="M74" s="2"/>
    </row>
    <row r="75" spans="2:16383" hidden="1">
      <c r="B75" s="2"/>
      <c r="C75" s="2"/>
      <c r="D75" s="2"/>
      <c r="E75" s="2"/>
      <c r="F75" s="2"/>
      <c r="G75" s="2"/>
      <c r="H75" s="2"/>
      <c r="I75" s="2"/>
      <c r="J75" s="2"/>
      <c r="K75" s="2"/>
      <c r="L75" s="2"/>
      <c r="M75" s="2"/>
    </row>
    <row r="76" spans="2:16383" hidden="1">
      <c r="B76" s="2"/>
      <c r="C76" s="2"/>
      <c r="D76" s="2"/>
      <c r="E76" s="2"/>
      <c r="F76" s="2"/>
      <c r="G76" s="2"/>
      <c r="H76" s="2"/>
      <c r="I76" s="2"/>
      <c r="J76" s="2"/>
      <c r="K76" s="2"/>
      <c r="L76" s="2"/>
      <c r="M76" s="2"/>
    </row>
    <row r="77" spans="2:16383" hidden="1">
      <c r="B77" s="2"/>
      <c r="C77" s="2"/>
      <c r="D77" s="2"/>
      <c r="E77" s="2"/>
      <c r="F77" s="2"/>
      <c r="G77" s="2"/>
      <c r="H77" s="2"/>
      <c r="I77" s="2"/>
      <c r="J77" s="2"/>
      <c r="K77" s="2"/>
      <c r="L77" s="2"/>
      <c r="M77" s="2"/>
    </row>
    <row r="78" spans="2:16383" hidden="1">
      <c r="B78" s="2"/>
      <c r="C78" s="2"/>
      <c r="D78" s="2"/>
      <c r="E78" s="2"/>
      <c r="F78" s="2"/>
      <c r="G78" s="2"/>
      <c r="H78" s="2"/>
      <c r="I78" s="2"/>
      <c r="J78" s="2"/>
      <c r="K78" s="2"/>
      <c r="L78" s="2"/>
      <c r="M78" s="2"/>
    </row>
    <row r="79" spans="2:16383" hidden="1">
      <c r="B79" s="2"/>
      <c r="C79" s="2"/>
      <c r="D79" s="2"/>
      <c r="E79" s="2"/>
      <c r="F79" s="2"/>
      <c r="G79" s="2"/>
      <c r="H79" s="2"/>
      <c r="I79" s="2"/>
      <c r="J79" s="2"/>
      <c r="K79" s="2"/>
      <c r="L79" s="2"/>
      <c r="M79" s="2"/>
    </row>
    <row r="80" spans="2:16383" hidden="1">
      <c r="B80" s="2"/>
      <c r="C80" s="2"/>
      <c r="D80" s="2"/>
      <c r="E80" s="2"/>
      <c r="F80" s="2"/>
      <c r="G80" s="2"/>
      <c r="H80" s="2"/>
      <c r="I80" s="2"/>
      <c r="J80" s="2"/>
      <c r="K80" s="2"/>
      <c r="L80" s="2"/>
      <c r="M80" s="2"/>
    </row>
    <row r="81" spans="2:13" hidden="1">
      <c r="B81" s="2"/>
      <c r="C81" s="2"/>
      <c r="D81" s="2"/>
      <c r="E81" s="2"/>
      <c r="F81" s="2"/>
      <c r="G81" s="2"/>
      <c r="H81" s="2"/>
      <c r="I81" s="2"/>
      <c r="J81" s="2"/>
      <c r="K81" s="2"/>
      <c r="L81" s="2"/>
      <c r="M81" s="2"/>
    </row>
    <row r="82" spans="2:13" hidden="1">
      <c r="B82" s="2"/>
      <c r="C82" s="2"/>
      <c r="D82" s="2"/>
      <c r="E82" s="2"/>
      <c r="F82" s="2"/>
      <c r="G82" s="2"/>
      <c r="H82" s="2"/>
      <c r="I82" s="2"/>
      <c r="J82" s="2"/>
      <c r="K82" s="2"/>
      <c r="L82" s="2"/>
      <c r="M82" s="2"/>
    </row>
    <row r="83" spans="2:13" hidden="1">
      <c r="B83" s="2"/>
      <c r="C83" s="2"/>
      <c r="D83" s="2"/>
      <c r="E83" s="2"/>
      <c r="F83" s="2"/>
      <c r="G83" s="2"/>
      <c r="H83" s="2"/>
      <c r="I83" s="2"/>
      <c r="J83" s="2"/>
      <c r="K83" s="2"/>
      <c r="L83" s="2"/>
      <c r="M83" s="2"/>
    </row>
    <row r="84" spans="2:13" hidden="1">
      <c r="B84" s="2"/>
      <c r="C84" s="2"/>
      <c r="D84" s="2"/>
      <c r="E84" s="2"/>
      <c r="F84" s="2"/>
      <c r="G84" s="2"/>
      <c r="H84" s="2"/>
      <c r="I84" s="2"/>
      <c r="J84" s="2"/>
      <c r="K84" s="2"/>
      <c r="L84" s="2"/>
      <c r="M84" s="2"/>
    </row>
    <row r="85" spans="2:13" hidden="1">
      <c r="B85" s="2"/>
      <c r="C85" s="2"/>
      <c r="D85" s="2"/>
      <c r="E85" s="2"/>
      <c r="F85" s="2"/>
      <c r="G85" s="2"/>
      <c r="H85" s="2"/>
      <c r="I85" s="2"/>
      <c r="J85" s="2"/>
      <c r="K85" s="2"/>
      <c r="L85" s="2"/>
      <c r="M85" s="2"/>
    </row>
    <row r="86" spans="2:13" hidden="1">
      <c r="B86" s="2"/>
      <c r="C86" s="2"/>
      <c r="D86" s="2"/>
      <c r="E86" s="2"/>
      <c r="F86" s="2"/>
      <c r="G86" s="2"/>
      <c r="H86" s="2"/>
      <c r="I86" s="2"/>
      <c r="J86" s="2"/>
      <c r="K86" s="2"/>
      <c r="L86" s="2"/>
      <c r="M86" s="2"/>
    </row>
    <row r="87" spans="2:13" hidden="1">
      <c r="B87" s="2"/>
      <c r="C87" s="2"/>
      <c r="D87" s="2"/>
      <c r="E87" s="2"/>
      <c r="F87" s="2"/>
      <c r="G87" s="2"/>
      <c r="H87" s="2"/>
      <c r="I87" s="2"/>
      <c r="J87" s="2"/>
      <c r="K87" s="2"/>
      <c r="L87" s="2"/>
      <c r="M87" s="2"/>
    </row>
    <row r="88" spans="2:13" hidden="1">
      <c r="B88" s="2"/>
      <c r="C88" s="2"/>
      <c r="D88" s="2"/>
      <c r="E88" s="2"/>
      <c r="F88" s="2"/>
      <c r="G88" s="2"/>
      <c r="H88" s="2"/>
      <c r="I88" s="2"/>
      <c r="J88" s="2"/>
      <c r="K88" s="2"/>
      <c r="L88" s="2"/>
      <c r="M88" s="2"/>
    </row>
    <row r="89" spans="2:13" hidden="1">
      <c r="B89" s="2"/>
      <c r="C89" s="2"/>
      <c r="D89" s="2"/>
      <c r="E89" s="2"/>
      <c r="F89" s="2"/>
      <c r="G89" s="2"/>
      <c r="H89" s="2"/>
      <c r="I89" s="2"/>
      <c r="J89" s="2"/>
      <c r="K89" s="2"/>
      <c r="L89" s="2"/>
      <c r="M89" s="2"/>
    </row>
    <row r="90" spans="2:13" hidden="1">
      <c r="B90" s="2"/>
      <c r="C90" s="2"/>
      <c r="D90" s="2"/>
      <c r="E90" s="2"/>
      <c r="F90" s="2"/>
      <c r="G90" s="2"/>
      <c r="H90" s="2"/>
      <c r="I90" s="2"/>
      <c r="J90" s="2"/>
      <c r="K90" s="2"/>
      <c r="L90" s="2"/>
      <c r="M90" s="2"/>
    </row>
    <row r="91" spans="2:13" hidden="1">
      <c r="B91" s="2"/>
      <c r="C91" s="2"/>
      <c r="D91" s="2"/>
      <c r="E91" s="2"/>
      <c r="F91" s="2"/>
      <c r="G91" s="2"/>
      <c r="H91" s="2"/>
      <c r="I91" s="2"/>
      <c r="J91" s="2"/>
      <c r="K91" s="2"/>
      <c r="L91" s="2"/>
      <c r="M91" s="2"/>
    </row>
    <row r="92" spans="2:13" hidden="1">
      <c r="B92" s="2"/>
      <c r="C92" s="2"/>
      <c r="D92" s="2"/>
      <c r="E92" s="2"/>
      <c r="F92" s="2"/>
      <c r="G92" s="2"/>
      <c r="H92" s="2"/>
      <c r="I92" s="2"/>
      <c r="J92" s="2"/>
      <c r="K92" s="2"/>
      <c r="L92" s="2"/>
      <c r="M92" s="2"/>
    </row>
    <row r="93" spans="2:13" hidden="1">
      <c r="B93" s="2"/>
      <c r="C93" s="2"/>
      <c r="D93" s="2"/>
      <c r="E93" s="2"/>
      <c r="F93" s="2"/>
      <c r="G93" s="2"/>
      <c r="H93" s="2"/>
      <c r="I93" s="2"/>
      <c r="J93" s="2"/>
      <c r="K93" s="2"/>
      <c r="L93" s="2"/>
      <c r="M93" s="2"/>
    </row>
    <row r="94" spans="2:13" hidden="1">
      <c r="B94" s="2"/>
      <c r="C94" s="2"/>
      <c r="D94" s="2"/>
      <c r="E94" s="2"/>
      <c r="F94" s="2"/>
      <c r="G94" s="2"/>
      <c r="H94" s="2"/>
      <c r="I94" s="2"/>
      <c r="J94" s="2"/>
      <c r="K94" s="2"/>
      <c r="L94" s="2"/>
      <c r="M94" s="2"/>
    </row>
    <row r="95" spans="2:13" hidden="1">
      <c r="B95" s="2"/>
      <c r="C95" s="2"/>
      <c r="D95" s="2"/>
      <c r="E95" s="2"/>
      <c r="F95" s="2"/>
      <c r="G95" s="2"/>
      <c r="H95" s="2"/>
      <c r="I95" s="2"/>
      <c r="J95" s="2"/>
      <c r="K95" s="2"/>
      <c r="L95" s="2"/>
      <c r="M95" s="2"/>
    </row>
    <row r="96" spans="2:13" hidden="1">
      <c r="B96" s="2"/>
      <c r="C96" s="2"/>
      <c r="D96" s="2"/>
      <c r="E96" s="2"/>
      <c r="F96" s="2"/>
      <c r="G96" s="2"/>
      <c r="H96" s="2"/>
      <c r="I96" s="2"/>
      <c r="J96" s="2"/>
      <c r="K96" s="2"/>
      <c r="L96" s="2"/>
      <c r="M96" s="2"/>
    </row>
    <row r="97" spans="2:13" hidden="1">
      <c r="B97" s="2"/>
      <c r="C97" s="2"/>
      <c r="D97" s="2"/>
      <c r="E97" s="2"/>
      <c r="F97" s="2"/>
      <c r="G97" s="2"/>
      <c r="H97" s="2"/>
      <c r="I97" s="2"/>
      <c r="J97" s="2"/>
      <c r="K97" s="2"/>
      <c r="L97" s="2"/>
      <c r="M97" s="2"/>
    </row>
    <row r="98" spans="2:13" hidden="1">
      <c r="B98" s="2"/>
      <c r="C98" s="2"/>
      <c r="D98" s="2"/>
      <c r="E98" s="2"/>
      <c r="F98" s="2"/>
      <c r="G98" s="2"/>
      <c r="H98" s="2"/>
      <c r="I98" s="2"/>
      <c r="J98" s="2"/>
      <c r="K98" s="2"/>
      <c r="L98" s="2"/>
      <c r="M98" s="2"/>
    </row>
    <row r="99" spans="2:13" hidden="1">
      <c r="B99" s="2"/>
      <c r="C99" s="2"/>
      <c r="D99" s="2"/>
      <c r="E99" s="2"/>
      <c r="F99" s="2"/>
      <c r="G99" s="2"/>
      <c r="H99" s="2"/>
      <c r="I99" s="2"/>
      <c r="J99" s="2"/>
      <c r="K99" s="2"/>
      <c r="L99" s="2"/>
      <c r="M99" s="2"/>
    </row>
    <row r="100" spans="2:13" hidden="1">
      <c r="B100" s="2"/>
      <c r="C100" s="2"/>
      <c r="D100" s="2"/>
      <c r="E100" s="2"/>
      <c r="F100" s="2"/>
      <c r="G100" s="2"/>
      <c r="H100" s="2"/>
      <c r="I100" s="2"/>
      <c r="J100" s="2"/>
      <c r="K100" s="2"/>
      <c r="L100" s="2"/>
      <c r="M100" s="2"/>
    </row>
    <row r="101" spans="2:13" hidden="1">
      <c r="B101" s="2"/>
      <c r="C101" s="2"/>
      <c r="D101" s="2"/>
      <c r="E101" s="2"/>
      <c r="F101" s="2"/>
      <c r="G101" s="2"/>
      <c r="H101" s="2"/>
      <c r="I101" s="2"/>
      <c r="J101" s="2"/>
      <c r="K101" s="2"/>
      <c r="L101" s="2"/>
      <c r="M101" s="2"/>
    </row>
    <row r="102" spans="2:13" hidden="1">
      <c r="B102" s="2"/>
      <c r="C102" s="2"/>
      <c r="D102" s="2"/>
      <c r="E102" s="2"/>
      <c r="F102" s="2"/>
      <c r="G102" s="2"/>
      <c r="H102" s="2"/>
      <c r="I102" s="2"/>
      <c r="J102" s="2"/>
      <c r="K102" s="2"/>
      <c r="L102" s="2"/>
      <c r="M102" s="2"/>
    </row>
    <row r="103" spans="2:13" hidden="1">
      <c r="B103" s="2"/>
      <c r="C103" s="2"/>
      <c r="D103" s="2"/>
      <c r="E103" s="2"/>
      <c r="F103" s="2"/>
      <c r="G103" s="2"/>
      <c r="H103" s="2"/>
      <c r="I103" s="2"/>
      <c r="J103" s="2"/>
      <c r="K103" s="2"/>
      <c r="L103" s="2"/>
      <c r="M103" s="2"/>
    </row>
    <row r="104" spans="2:13" hidden="1">
      <c r="B104" s="2"/>
      <c r="C104" s="2"/>
      <c r="D104" s="2"/>
      <c r="E104" s="2"/>
      <c r="F104" s="2"/>
      <c r="G104" s="2"/>
      <c r="H104" s="2"/>
      <c r="I104" s="2"/>
      <c r="J104" s="2"/>
      <c r="K104" s="2"/>
      <c r="L104" s="2"/>
      <c r="M104" s="2"/>
    </row>
    <row r="105" spans="2:13" hidden="1">
      <c r="B105" s="2"/>
      <c r="C105" s="2"/>
      <c r="D105" s="2"/>
      <c r="E105" s="2"/>
      <c r="F105" s="2"/>
      <c r="G105" s="2"/>
      <c r="H105" s="2"/>
      <c r="I105" s="2"/>
      <c r="J105" s="2"/>
      <c r="K105" s="2"/>
      <c r="L105" s="2"/>
      <c r="M105" s="2"/>
    </row>
    <row r="106" spans="2:13" hidden="1">
      <c r="B106" s="2"/>
      <c r="C106" s="2"/>
      <c r="D106" s="2"/>
      <c r="E106" s="2"/>
      <c r="F106" s="2"/>
      <c r="G106" s="2"/>
      <c r="H106" s="2"/>
      <c r="I106" s="2"/>
      <c r="J106" s="2"/>
      <c r="K106" s="2"/>
      <c r="L106" s="2"/>
      <c r="M106" s="2"/>
    </row>
    <row r="107" spans="2:13" hidden="1">
      <c r="B107" s="2"/>
      <c r="C107" s="2"/>
      <c r="D107" s="2"/>
      <c r="E107" s="2"/>
      <c r="F107" s="2"/>
      <c r="G107" s="2"/>
      <c r="H107" s="2"/>
      <c r="I107" s="2"/>
      <c r="J107" s="2"/>
      <c r="K107" s="2"/>
      <c r="L107" s="2"/>
      <c r="M107" s="2"/>
    </row>
    <row r="108" spans="2:13" hidden="1">
      <c r="B108" s="2"/>
      <c r="C108" s="2"/>
      <c r="D108" s="2"/>
      <c r="E108" s="2"/>
      <c r="F108" s="2"/>
      <c r="G108" s="2"/>
      <c r="H108" s="2"/>
      <c r="I108" s="2"/>
      <c r="J108" s="2"/>
      <c r="K108" s="2"/>
      <c r="L108" s="2"/>
      <c r="M108" s="2"/>
    </row>
    <row r="109" spans="2:13" hidden="1">
      <c r="B109" s="2"/>
      <c r="C109" s="2"/>
      <c r="D109" s="2"/>
      <c r="E109" s="2"/>
      <c r="F109" s="2"/>
      <c r="G109" s="2"/>
      <c r="H109" s="2"/>
      <c r="I109" s="2"/>
      <c r="J109" s="2"/>
      <c r="K109" s="2"/>
      <c r="L109" s="2"/>
      <c r="M109" s="2"/>
    </row>
    <row r="110" spans="2:13" hidden="1">
      <c r="B110" s="2"/>
      <c r="C110" s="2"/>
      <c r="D110" s="2"/>
      <c r="E110" s="2"/>
      <c r="F110" s="2"/>
      <c r="G110" s="2"/>
      <c r="H110" s="2"/>
      <c r="I110" s="2"/>
      <c r="J110" s="2"/>
      <c r="K110" s="2"/>
      <c r="L110" s="2"/>
      <c r="M110" s="2"/>
    </row>
    <row r="111" spans="2:13" hidden="1">
      <c r="B111" s="2"/>
      <c r="C111" s="2"/>
      <c r="D111" s="2"/>
      <c r="E111" s="2"/>
      <c r="F111" s="2"/>
      <c r="G111" s="2"/>
      <c r="H111" s="2"/>
      <c r="I111" s="2"/>
      <c r="J111" s="2"/>
      <c r="K111" s="2"/>
      <c r="L111" s="2"/>
      <c r="M111" s="2"/>
    </row>
    <row r="112" spans="2:13" hidden="1">
      <c r="B112" s="2"/>
      <c r="C112" s="2"/>
      <c r="D112" s="2"/>
      <c r="E112" s="2"/>
      <c r="F112" s="2"/>
      <c r="G112" s="2"/>
      <c r="H112" s="2"/>
      <c r="I112" s="2"/>
      <c r="J112" s="2"/>
      <c r="K112" s="2"/>
      <c r="L112" s="2"/>
      <c r="M112" s="2"/>
    </row>
    <row r="113" spans="2:13" hidden="1">
      <c r="B113" s="2"/>
      <c r="C113" s="2"/>
      <c r="D113" s="2"/>
      <c r="E113" s="2"/>
      <c r="F113" s="2"/>
      <c r="G113" s="2"/>
      <c r="H113" s="2"/>
      <c r="I113" s="2"/>
      <c r="J113" s="2"/>
      <c r="K113" s="2"/>
      <c r="L113" s="2"/>
      <c r="M113" s="2"/>
    </row>
    <row r="114" spans="2:13" hidden="1">
      <c r="B114" s="2"/>
      <c r="C114" s="2"/>
      <c r="D114" s="2"/>
      <c r="E114" s="2"/>
      <c r="F114" s="2"/>
      <c r="G114" s="2"/>
      <c r="H114" s="2"/>
      <c r="I114" s="2"/>
      <c r="J114" s="2"/>
      <c r="K114" s="2"/>
      <c r="L114" s="2"/>
      <c r="M114" s="2"/>
    </row>
    <row r="115" spans="2:13" hidden="1">
      <c r="B115" s="2"/>
      <c r="C115" s="2"/>
      <c r="D115" s="2"/>
      <c r="E115" s="2"/>
      <c r="F115" s="2"/>
      <c r="G115" s="2"/>
      <c r="H115" s="2"/>
      <c r="I115" s="2"/>
      <c r="J115" s="2"/>
      <c r="K115" s="2"/>
      <c r="L115" s="2"/>
      <c r="M115" s="2"/>
    </row>
    <row r="116" spans="2:13" hidden="1">
      <c r="B116" s="2"/>
      <c r="C116" s="2"/>
      <c r="D116" s="2"/>
      <c r="E116" s="2"/>
      <c r="F116" s="2"/>
      <c r="G116" s="2"/>
      <c r="H116" s="2"/>
      <c r="I116" s="2"/>
      <c r="J116" s="2"/>
      <c r="K116" s="2"/>
      <c r="L116" s="2"/>
      <c r="M116" s="2"/>
    </row>
    <row r="117" spans="2:13" hidden="1">
      <c r="B117" s="2"/>
      <c r="C117" s="2"/>
      <c r="D117" s="2"/>
      <c r="E117" s="2"/>
      <c r="F117" s="2"/>
      <c r="G117" s="2"/>
      <c r="H117" s="2"/>
      <c r="I117" s="2"/>
      <c r="J117" s="2"/>
      <c r="K117" s="2"/>
      <c r="L117" s="2"/>
      <c r="M117" s="2"/>
    </row>
    <row r="118" spans="2:13" hidden="1">
      <c r="B118" s="2"/>
      <c r="C118" s="2"/>
      <c r="D118" s="2"/>
      <c r="E118" s="2"/>
      <c r="F118" s="2"/>
      <c r="G118" s="2"/>
      <c r="H118" s="2"/>
      <c r="I118" s="2"/>
      <c r="J118" s="2"/>
      <c r="K118" s="2"/>
      <c r="L118" s="2"/>
      <c r="M118" s="2"/>
    </row>
    <row r="119" spans="2:13" hidden="1">
      <c r="B119" s="2"/>
      <c r="C119" s="2"/>
      <c r="D119" s="2"/>
      <c r="E119" s="2"/>
      <c r="F119" s="2"/>
      <c r="G119" s="2"/>
      <c r="H119" s="2"/>
      <c r="I119" s="2"/>
      <c r="J119" s="2"/>
      <c r="K119" s="2"/>
      <c r="L119" s="2"/>
      <c r="M119" s="2"/>
    </row>
    <row r="120" spans="2:13" hidden="1">
      <c r="B120" s="2"/>
      <c r="C120" s="2"/>
      <c r="D120" s="2"/>
      <c r="E120" s="2"/>
      <c r="F120" s="2"/>
      <c r="G120" s="2"/>
      <c r="H120" s="2"/>
      <c r="I120" s="2"/>
      <c r="J120" s="2"/>
      <c r="K120" s="2"/>
      <c r="L120" s="2"/>
      <c r="M120" s="2"/>
    </row>
    <row r="121" spans="2:13" hidden="1">
      <c r="B121" s="2"/>
      <c r="C121" s="2"/>
      <c r="D121" s="2"/>
      <c r="E121" s="2"/>
      <c r="F121" s="2"/>
      <c r="G121" s="2"/>
      <c r="H121" s="2"/>
      <c r="I121" s="2"/>
      <c r="J121" s="2"/>
      <c r="K121" s="2"/>
      <c r="L121" s="2"/>
      <c r="M121" s="2"/>
    </row>
    <row r="122" spans="2:13" hidden="1">
      <c r="B122" s="2"/>
      <c r="C122" s="2"/>
      <c r="D122" s="2"/>
      <c r="E122" s="2"/>
      <c r="F122" s="2"/>
      <c r="G122" s="2"/>
      <c r="H122" s="2"/>
      <c r="I122" s="2"/>
      <c r="J122" s="2"/>
      <c r="K122" s="2"/>
      <c r="L122" s="2"/>
      <c r="M122" s="2"/>
    </row>
    <row r="123" spans="2:13" hidden="1">
      <c r="B123" s="2"/>
      <c r="C123" s="2"/>
      <c r="D123" s="2"/>
      <c r="E123" s="2"/>
      <c r="F123" s="2"/>
      <c r="G123" s="2"/>
      <c r="H123" s="2"/>
      <c r="I123" s="2"/>
      <c r="J123" s="2"/>
      <c r="K123" s="2"/>
      <c r="L123" s="2"/>
      <c r="M123" s="2"/>
    </row>
    <row r="124" spans="2:13" hidden="1">
      <c r="B124" s="2"/>
      <c r="C124" s="2"/>
      <c r="D124" s="2"/>
      <c r="E124" s="2"/>
      <c r="F124" s="2"/>
      <c r="G124" s="2"/>
      <c r="H124" s="2"/>
      <c r="I124" s="2"/>
      <c r="J124" s="2"/>
      <c r="K124" s="2"/>
      <c r="L124" s="2"/>
      <c r="M124" s="2"/>
    </row>
    <row r="125" spans="2:13" hidden="1">
      <c r="B125" s="2"/>
      <c r="C125" s="2"/>
      <c r="D125" s="2"/>
      <c r="E125" s="2"/>
      <c r="F125" s="2"/>
      <c r="G125" s="2"/>
      <c r="H125" s="2"/>
      <c r="I125" s="2"/>
      <c r="J125" s="2"/>
      <c r="K125" s="2"/>
      <c r="L125" s="2"/>
      <c r="M125" s="2"/>
    </row>
    <row r="126" spans="2:13" ht="23.25" hidden="1">
      <c r="B126" s="198"/>
      <c r="C126" s="198"/>
      <c r="D126" s="198"/>
      <c r="E126" s="198"/>
      <c r="F126" s="198"/>
      <c r="G126" s="198"/>
      <c r="H126" s="198"/>
      <c r="I126" s="198"/>
      <c r="J126" s="198"/>
      <c r="K126" s="198"/>
      <c r="L126" s="198"/>
    </row>
    <row r="127" spans="2:13" ht="23.25" hidden="1">
      <c r="B127" s="198"/>
      <c r="C127" s="198"/>
      <c r="D127" s="198"/>
      <c r="E127" s="198"/>
      <c r="F127" s="198"/>
      <c r="G127" s="198"/>
      <c r="H127" s="198"/>
      <c r="I127" s="198"/>
      <c r="J127" s="198"/>
      <c r="K127" s="198"/>
      <c r="L127" s="198"/>
    </row>
    <row r="128" spans="2:13" ht="23.25" hidden="1">
      <c r="B128" s="198"/>
      <c r="C128" s="198"/>
      <c r="D128" s="198"/>
      <c r="E128" s="198"/>
      <c r="F128" s="198"/>
      <c r="G128" s="198"/>
      <c r="H128" s="198"/>
      <c r="I128" s="198"/>
      <c r="J128" s="198"/>
      <c r="K128" s="198"/>
      <c r="L128" s="198"/>
    </row>
    <row r="129" spans="2:12" ht="23.25" hidden="1">
      <c r="B129" s="198"/>
      <c r="C129" s="198"/>
      <c r="D129" s="198"/>
      <c r="E129" s="198"/>
      <c r="F129" s="198"/>
      <c r="G129" s="198"/>
      <c r="H129" s="198"/>
      <c r="I129" s="198"/>
      <c r="J129" s="198"/>
      <c r="K129" s="198"/>
      <c r="L129" s="198"/>
    </row>
    <row r="130" spans="2:12" ht="23.25" hidden="1">
      <c r="B130" s="198"/>
      <c r="C130" s="198"/>
      <c r="D130" s="198"/>
      <c r="E130" s="198"/>
      <c r="F130" s="198"/>
      <c r="G130" s="198"/>
      <c r="H130" s="198"/>
      <c r="I130" s="198"/>
      <c r="J130" s="198"/>
      <c r="K130" s="198"/>
      <c r="L130" s="198"/>
    </row>
    <row r="131" spans="2:12" ht="23.25" hidden="1">
      <c r="B131" s="198"/>
      <c r="C131" s="198"/>
      <c r="D131" s="198"/>
      <c r="E131" s="198"/>
      <c r="F131" s="198"/>
      <c r="G131" s="198"/>
      <c r="H131" s="198"/>
      <c r="I131" s="198"/>
      <c r="J131" s="198"/>
      <c r="K131" s="198"/>
      <c r="L131" s="198"/>
    </row>
    <row r="132" spans="2:12" ht="23.25" hidden="1">
      <c r="B132" s="198"/>
      <c r="C132" s="198"/>
      <c r="D132" s="198"/>
      <c r="E132" s="198"/>
      <c r="F132" s="198"/>
      <c r="G132" s="198"/>
      <c r="H132" s="198"/>
      <c r="I132" s="198"/>
      <c r="J132" s="198"/>
      <c r="K132" s="198"/>
      <c r="L132" s="198"/>
    </row>
    <row r="133" spans="2:12" ht="23.25" hidden="1">
      <c r="B133" s="198"/>
      <c r="C133" s="198"/>
      <c r="D133" s="198"/>
      <c r="E133" s="198"/>
      <c r="F133" s="198"/>
      <c r="G133" s="198"/>
      <c r="H133" s="198"/>
      <c r="I133" s="198"/>
      <c r="J133" s="198"/>
      <c r="K133" s="198"/>
      <c r="L133" s="198"/>
    </row>
    <row r="134" spans="2:12" ht="23.25" hidden="1">
      <c r="B134" s="198"/>
      <c r="C134" s="198"/>
      <c r="D134" s="198"/>
      <c r="E134" s="198"/>
      <c r="F134" s="198"/>
      <c r="G134" s="198"/>
      <c r="H134" s="198"/>
      <c r="I134" s="198"/>
      <c r="J134" s="198"/>
      <c r="K134" s="198"/>
      <c r="L134" s="198"/>
    </row>
    <row r="135" spans="2:12" ht="23.25" hidden="1">
      <c r="B135" s="198"/>
      <c r="C135" s="198"/>
      <c r="D135" s="198"/>
      <c r="E135" s="198"/>
      <c r="F135" s="198"/>
      <c r="G135" s="198"/>
      <c r="H135" s="198"/>
      <c r="I135" s="198"/>
      <c r="J135" s="198"/>
      <c r="K135" s="198"/>
      <c r="L135" s="198"/>
    </row>
    <row r="136" spans="2:12" ht="23.25" hidden="1">
      <c r="B136" s="198"/>
      <c r="C136" s="198"/>
      <c r="D136" s="198"/>
      <c r="E136" s="198"/>
      <c r="F136" s="198"/>
      <c r="G136" s="198"/>
      <c r="H136" s="198"/>
      <c r="I136" s="198"/>
      <c r="J136" s="198"/>
      <c r="K136" s="198"/>
      <c r="L136" s="198"/>
    </row>
    <row r="137" spans="2:12" ht="23.25" hidden="1">
      <c r="B137" s="198"/>
      <c r="C137" s="198"/>
      <c r="D137" s="198"/>
      <c r="E137" s="198"/>
      <c r="F137" s="198"/>
      <c r="G137" s="198"/>
      <c r="H137" s="198"/>
      <c r="I137" s="198"/>
      <c r="J137" s="198"/>
      <c r="K137" s="198"/>
      <c r="L137" s="198"/>
    </row>
    <row r="138" spans="2:12" ht="23.25" hidden="1">
      <c r="B138" s="198"/>
      <c r="C138" s="198"/>
      <c r="D138" s="198"/>
      <c r="E138" s="198"/>
      <c r="F138" s="198"/>
      <c r="G138" s="198"/>
      <c r="H138" s="198"/>
      <c r="I138" s="198"/>
      <c r="J138" s="198"/>
      <c r="K138" s="198"/>
      <c r="L138" s="198"/>
    </row>
    <row r="139" spans="2:12" ht="23.25" hidden="1">
      <c r="B139" s="198"/>
      <c r="C139" s="198"/>
      <c r="D139" s="198"/>
      <c r="E139" s="198"/>
      <c r="F139" s="198"/>
      <c r="G139" s="198"/>
      <c r="H139" s="198"/>
      <c r="I139" s="198"/>
      <c r="J139" s="198"/>
      <c r="K139" s="198"/>
      <c r="L139" s="198"/>
    </row>
    <row r="140" spans="2:12" ht="23.25" hidden="1">
      <c r="B140" s="198"/>
      <c r="C140" s="198"/>
      <c r="D140" s="198"/>
      <c r="E140" s="198"/>
      <c r="F140" s="198"/>
      <c r="G140" s="198"/>
      <c r="H140" s="198"/>
      <c r="I140" s="198"/>
      <c r="J140" s="198"/>
      <c r="K140" s="198"/>
      <c r="L140" s="198"/>
    </row>
    <row r="141" spans="2:12" ht="23.25" hidden="1">
      <c r="B141" s="198"/>
      <c r="C141" s="198"/>
      <c r="D141" s="198"/>
      <c r="E141" s="198"/>
      <c r="F141" s="198"/>
      <c r="G141" s="198"/>
      <c r="H141" s="198"/>
      <c r="I141" s="198"/>
      <c r="J141" s="198"/>
      <c r="K141" s="198"/>
      <c r="L141" s="198"/>
    </row>
    <row r="142" spans="2:12" ht="23.25" hidden="1">
      <c r="B142" s="198"/>
      <c r="C142" s="198"/>
      <c r="D142" s="198"/>
      <c r="E142" s="198"/>
      <c r="F142" s="198"/>
      <c r="G142" s="198"/>
      <c r="H142" s="198"/>
      <c r="I142" s="198"/>
      <c r="J142" s="198"/>
      <c r="K142" s="198"/>
      <c r="L142" s="198"/>
    </row>
    <row r="143" spans="2:12" ht="23.25" hidden="1">
      <c r="B143" s="198"/>
      <c r="C143" s="198"/>
      <c r="D143" s="198"/>
      <c r="E143" s="198"/>
      <c r="F143" s="198"/>
      <c r="G143" s="198"/>
      <c r="H143" s="198"/>
      <c r="I143" s="198"/>
      <c r="J143" s="198"/>
      <c r="K143" s="198"/>
      <c r="L143" s="198"/>
    </row>
    <row r="144" spans="2:12" ht="23.25" hidden="1">
      <c r="B144" s="198"/>
      <c r="C144" s="198"/>
      <c r="D144" s="198"/>
      <c r="E144" s="198"/>
      <c r="F144" s="198"/>
      <c r="G144" s="198"/>
      <c r="H144" s="198"/>
      <c r="I144" s="198"/>
      <c r="J144" s="198"/>
      <c r="K144" s="198"/>
      <c r="L144" s="198"/>
    </row>
    <row r="145" spans="2:12" ht="23.25" hidden="1">
      <c r="B145" s="198"/>
      <c r="C145" s="198"/>
      <c r="D145" s="198"/>
      <c r="E145" s="198"/>
      <c r="F145" s="198"/>
      <c r="G145" s="198"/>
      <c r="H145" s="198"/>
      <c r="I145" s="198"/>
      <c r="J145" s="198"/>
      <c r="K145" s="198"/>
      <c r="L145" s="198"/>
    </row>
    <row r="146" spans="2:12" ht="23.25" hidden="1">
      <c r="B146" s="198"/>
      <c r="C146" s="198"/>
      <c r="D146" s="198"/>
      <c r="E146" s="198"/>
      <c r="F146" s="198"/>
      <c r="G146" s="198"/>
      <c r="H146" s="198"/>
      <c r="I146" s="198"/>
      <c r="J146" s="198"/>
      <c r="K146" s="198"/>
      <c r="L146" s="198"/>
    </row>
    <row r="147" spans="2:12" ht="23.25" hidden="1">
      <c r="B147" s="198"/>
      <c r="C147" s="198"/>
      <c r="D147" s="198"/>
      <c r="E147" s="198"/>
      <c r="F147" s="198"/>
      <c r="G147" s="198"/>
      <c r="H147" s="198"/>
      <c r="I147" s="198"/>
      <c r="J147" s="198"/>
      <c r="K147" s="198"/>
      <c r="L147" s="198"/>
    </row>
    <row r="148" spans="2:12" ht="23.25" hidden="1">
      <c r="B148" s="198"/>
      <c r="C148" s="198"/>
      <c r="D148" s="198"/>
      <c r="E148" s="198"/>
      <c r="F148" s="198"/>
      <c r="G148" s="198"/>
      <c r="H148" s="198"/>
      <c r="I148" s="198"/>
      <c r="J148" s="198"/>
      <c r="K148" s="198"/>
      <c r="L148" s="198"/>
    </row>
    <row r="149" spans="2:12" ht="23.25" hidden="1">
      <c r="B149" s="198"/>
      <c r="C149" s="198"/>
      <c r="D149" s="198"/>
      <c r="E149" s="198"/>
      <c r="F149" s="198"/>
      <c r="G149" s="198"/>
      <c r="H149" s="198"/>
      <c r="I149" s="198"/>
      <c r="J149" s="198"/>
      <c r="K149" s="198"/>
      <c r="L149" s="198"/>
    </row>
    <row r="150" spans="2:12" ht="23.25" hidden="1">
      <c r="B150" s="198"/>
      <c r="C150" s="198"/>
      <c r="D150" s="198"/>
      <c r="E150" s="198"/>
      <c r="F150" s="198"/>
      <c r="G150" s="198"/>
      <c r="H150" s="198"/>
      <c r="I150" s="198"/>
      <c r="J150" s="198"/>
      <c r="K150" s="198"/>
      <c r="L150" s="198"/>
    </row>
    <row r="151" spans="2:12" ht="23.25" hidden="1">
      <c r="B151" s="198"/>
      <c r="C151" s="198"/>
      <c r="D151" s="198"/>
      <c r="E151" s="198"/>
      <c r="F151" s="198"/>
      <c r="G151" s="198"/>
      <c r="H151" s="198"/>
      <c r="I151" s="198"/>
      <c r="J151" s="198"/>
      <c r="K151" s="198"/>
      <c r="L151" s="198"/>
    </row>
    <row r="152" spans="2:12" ht="23.25" hidden="1">
      <c r="B152" s="198"/>
      <c r="C152" s="198"/>
      <c r="D152" s="198"/>
      <c r="E152" s="198"/>
      <c r="F152" s="198"/>
      <c r="G152" s="198"/>
      <c r="H152" s="198"/>
      <c r="I152" s="198"/>
      <c r="J152" s="198"/>
      <c r="K152" s="198"/>
      <c r="L152" s="198"/>
    </row>
    <row r="153" spans="2:12" ht="23.25" hidden="1">
      <c r="B153" s="198"/>
      <c r="C153" s="198"/>
      <c r="D153" s="198"/>
      <c r="E153" s="198"/>
      <c r="F153" s="198"/>
      <c r="G153" s="198"/>
      <c r="H153" s="198"/>
      <c r="I153" s="198"/>
      <c r="J153" s="198"/>
      <c r="K153" s="198"/>
      <c r="L153" s="198"/>
    </row>
    <row r="154" spans="2:12" ht="23.25" hidden="1">
      <c r="B154" s="198"/>
      <c r="C154" s="198"/>
      <c r="D154" s="198"/>
      <c r="E154" s="198"/>
      <c r="F154" s="198"/>
      <c r="G154" s="198"/>
      <c r="H154" s="198"/>
      <c r="I154" s="198"/>
      <c r="J154" s="198"/>
      <c r="K154" s="198"/>
      <c r="L154" s="198"/>
    </row>
    <row r="155" spans="2:12" ht="23.25" hidden="1">
      <c r="B155" s="198"/>
      <c r="C155" s="198"/>
      <c r="D155" s="198"/>
      <c r="E155" s="198"/>
      <c r="F155" s="198"/>
      <c r="G155" s="198"/>
      <c r="H155" s="198"/>
      <c r="I155" s="198"/>
      <c r="J155" s="198"/>
      <c r="K155" s="198"/>
      <c r="L155" s="198"/>
    </row>
    <row r="156" spans="2:12" ht="23.25" hidden="1">
      <c r="B156" s="198"/>
      <c r="C156" s="198"/>
      <c r="D156" s="198"/>
      <c r="E156" s="198"/>
      <c r="F156" s="198"/>
      <c r="G156" s="198"/>
      <c r="H156" s="198"/>
      <c r="I156" s="198"/>
      <c r="J156" s="198"/>
      <c r="K156" s="198"/>
      <c r="L156" s="198"/>
    </row>
    <row r="157" spans="2:12" ht="23.25" hidden="1">
      <c r="B157" s="198"/>
      <c r="C157" s="198"/>
      <c r="D157" s="198"/>
      <c r="E157" s="198"/>
      <c r="F157" s="198"/>
      <c r="G157" s="198"/>
      <c r="H157" s="198"/>
      <c r="I157" s="198"/>
      <c r="J157" s="198"/>
      <c r="K157" s="198"/>
      <c r="L157" s="198"/>
    </row>
    <row r="158" spans="2:12" ht="23.25" hidden="1">
      <c r="B158" s="198"/>
      <c r="C158" s="198"/>
      <c r="D158" s="198"/>
      <c r="E158" s="198"/>
      <c r="F158" s="198"/>
      <c r="G158" s="198"/>
      <c r="H158" s="198"/>
      <c r="I158" s="198"/>
      <c r="J158" s="198"/>
      <c r="K158" s="198"/>
      <c r="L158" s="198"/>
    </row>
    <row r="159" spans="2:12" ht="23.25" hidden="1">
      <c r="B159" s="198"/>
      <c r="C159" s="198"/>
      <c r="D159" s="198"/>
      <c r="E159" s="198"/>
      <c r="F159" s="198"/>
      <c r="G159" s="198"/>
      <c r="H159" s="198"/>
      <c r="I159" s="198"/>
      <c r="J159" s="198"/>
      <c r="K159" s="198"/>
      <c r="L159" s="198"/>
    </row>
    <row r="160" spans="2:12" ht="23.25" hidden="1">
      <c r="B160" s="198"/>
      <c r="C160" s="198"/>
      <c r="D160" s="198"/>
      <c r="E160" s="198"/>
      <c r="F160" s="198"/>
      <c r="G160" s="198"/>
      <c r="H160" s="198"/>
      <c r="I160" s="198"/>
      <c r="J160" s="198"/>
      <c r="K160" s="198"/>
      <c r="L160" s="198"/>
    </row>
    <row r="161" spans="2:12" ht="23.25" hidden="1">
      <c r="B161" s="198"/>
      <c r="C161" s="198"/>
      <c r="D161" s="198"/>
      <c r="E161" s="198"/>
      <c r="F161" s="198"/>
      <c r="G161" s="198"/>
      <c r="H161" s="198"/>
      <c r="I161" s="198"/>
      <c r="J161" s="198"/>
      <c r="K161" s="198"/>
      <c r="L161" s="198"/>
    </row>
    <row r="162" spans="2:12" ht="23.25" hidden="1">
      <c r="B162" s="198"/>
      <c r="C162" s="198"/>
      <c r="D162" s="198"/>
      <c r="E162" s="198"/>
      <c r="F162" s="198"/>
      <c r="G162" s="198"/>
      <c r="H162" s="198"/>
      <c r="I162" s="198"/>
      <c r="J162" s="198"/>
      <c r="K162" s="198"/>
      <c r="L162" s="198"/>
    </row>
    <row r="163" spans="2:12" ht="23.25" hidden="1">
      <c r="B163" s="198"/>
      <c r="C163" s="198"/>
      <c r="D163" s="198"/>
      <c r="E163" s="198"/>
      <c r="F163" s="198"/>
      <c r="G163" s="198"/>
      <c r="H163" s="198"/>
      <c r="I163" s="198"/>
      <c r="J163" s="198"/>
      <c r="K163" s="198"/>
      <c r="L163" s="198"/>
    </row>
    <row r="164" spans="2:12" ht="23.25" hidden="1">
      <c r="B164" s="198"/>
      <c r="C164" s="198"/>
      <c r="D164" s="198"/>
      <c r="E164" s="198"/>
      <c r="F164" s="198"/>
      <c r="G164" s="198"/>
      <c r="H164" s="198"/>
      <c r="I164" s="198"/>
      <c r="J164" s="198"/>
      <c r="K164" s="198"/>
      <c r="L164" s="198"/>
    </row>
    <row r="165" spans="2:12" ht="23.25" hidden="1">
      <c r="B165" s="198"/>
      <c r="C165" s="198"/>
      <c r="D165" s="198"/>
      <c r="E165" s="198"/>
      <c r="F165" s="198"/>
      <c r="G165" s="198"/>
      <c r="H165" s="198"/>
      <c r="I165" s="198"/>
      <c r="J165" s="198"/>
      <c r="K165" s="198"/>
      <c r="L165" s="198"/>
    </row>
    <row r="166" spans="2:12" ht="23.25" hidden="1">
      <c r="B166" s="198"/>
      <c r="C166" s="198"/>
      <c r="D166" s="198"/>
      <c r="E166" s="198"/>
      <c r="F166" s="198"/>
      <c r="G166" s="198"/>
      <c r="H166" s="198"/>
      <c r="I166" s="198"/>
      <c r="J166" s="198"/>
      <c r="K166" s="198"/>
      <c r="L166" s="198"/>
    </row>
    <row r="167" spans="2:12" ht="23.25" hidden="1">
      <c r="B167" s="198"/>
      <c r="C167" s="198"/>
      <c r="D167" s="198"/>
      <c r="E167" s="198"/>
      <c r="F167" s="198"/>
      <c r="G167" s="198"/>
      <c r="H167" s="198"/>
      <c r="I167" s="198"/>
      <c r="J167" s="198"/>
      <c r="K167" s="198"/>
      <c r="L167" s="198"/>
    </row>
    <row r="168" spans="2:12" ht="23.25" hidden="1">
      <c r="B168" s="198"/>
      <c r="C168" s="198"/>
      <c r="D168" s="198"/>
      <c r="E168" s="198"/>
      <c r="F168" s="198"/>
      <c r="G168" s="198"/>
      <c r="H168" s="198"/>
      <c r="I168" s="198"/>
      <c r="J168" s="198"/>
      <c r="K168" s="198"/>
      <c r="L168" s="198"/>
    </row>
    <row r="169" spans="2:12" ht="23.25" hidden="1">
      <c r="B169" s="198"/>
      <c r="C169" s="198"/>
      <c r="D169" s="198"/>
      <c r="E169" s="198"/>
      <c r="F169" s="198"/>
      <c r="G169" s="198"/>
      <c r="H169" s="198"/>
      <c r="I169" s="198"/>
      <c r="J169" s="198"/>
      <c r="K169" s="198"/>
      <c r="L169" s="198"/>
    </row>
    <row r="170" spans="2:12" ht="23.25" hidden="1">
      <c r="B170" s="198"/>
      <c r="C170" s="198"/>
      <c r="D170" s="198"/>
      <c r="E170" s="198"/>
      <c r="F170" s="198"/>
      <c r="G170" s="198"/>
      <c r="H170" s="198"/>
      <c r="I170" s="198"/>
      <c r="J170" s="198"/>
      <c r="K170" s="198"/>
      <c r="L170" s="198"/>
    </row>
    <row r="171" spans="2:12" ht="23.25" hidden="1">
      <c r="B171" s="198"/>
      <c r="C171" s="198"/>
      <c r="D171" s="198"/>
      <c r="E171" s="198"/>
      <c r="F171" s="198"/>
      <c r="G171" s="198"/>
      <c r="H171" s="198"/>
      <c r="I171" s="198"/>
      <c r="J171" s="198"/>
      <c r="K171" s="198"/>
      <c r="L171" s="198"/>
    </row>
    <row r="172" spans="2:12" ht="23.25" hidden="1">
      <c r="B172" s="198"/>
      <c r="C172" s="198"/>
      <c r="D172" s="198"/>
      <c r="E172" s="198"/>
      <c r="F172" s="198"/>
      <c r="G172" s="198"/>
      <c r="H172" s="198"/>
      <c r="I172" s="198"/>
      <c r="J172" s="198"/>
      <c r="K172" s="198"/>
      <c r="L172" s="198"/>
    </row>
    <row r="173" spans="2:12" ht="23.25" hidden="1">
      <c r="B173" s="198"/>
      <c r="C173" s="198"/>
      <c r="D173" s="198"/>
      <c r="E173" s="198"/>
      <c r="F173" s="198"/>
      <c r="G173" s="198"/>
      <c r="H173" s="198"/>
      <c r="I173" s="198"/>
      <c r="J173" s="198"/>
      <c r="K173" s="198"/>
      <c r="L173" s="198"/>
    </row>
    <row r="174" spans="2:12" ht="23.25" hidden="1">
      <c r="B174" s="198"/>
      <c r="C174" s="198"/>
      <c r="D174" s="198"/>
      <c r="E174" s="198"/>
      <c r="F174" s="198"/>
      <c r="G174" s="198"/>
      <c r="H174" s="198"/>
      <c r="I174" s="198"/>
      <c r="J174" s="198"/>
      <c r="K174" s="198"/>
      <c r="L174" s="198"/>
    </row>
    <row r="175" spans="2:12" ht="23.25" hidden="1">
      <c r="B175" s="198"/>
      <c r="C175" s="198"/>
      <c r="D175" s="198"/>
      <c r="E175" s="198"/>
      <c r="F175" s="198"/>
      <c r="G175" s="198"/>
      <c r="H175" s="198"/>
      <c r="I175" s="198"/>
      <c r="J175" s="198"/>
      <c r="K175" s="198"/>
      <c r="L175" s="198"/>
    </row>
    <row r="176" spans="2:12" ht="23.25" hidden="1">
      <c r="B176" s="198"/>
      <c r="C176" s="198"/>
      <c r="D176" s="198"/>
      <c r="E176" s="198"/>
      <c r="F176" s="198"/>
      <c r="G176" s="198"/>
      <c r="H176" s="198"/>
      <c r="I176" s="198"/>
      <c r="J176" s="198"/>
      <c r="K176" s="198"/>
      <c r="L176" s="198"/>
    </row>
    <row r="177" spans="2:12" ht="23.25" hidden="1">
      <c r="B177" s="198"/>
      <c r="C177" s="198"/>
      <c r="D177" s="198"/>
      <c r="E177" s="198"/>
      <c r="F177" s="198"/>
      <c r="G177" s="198"/>
      <c r="H177" s="198"/>
      <c r="I177" s="198"/>
      <c r="J177" s="198"/>
      <c r="K177" s="198"/>
      <c r="L177" s="198"/>
    </row>
    <row r="178" spans="2:12" ht="23.25" hidden="1">
      <c r="B178" s="198"/>
      <c r="C178" s="198"/>
      <c r="D178" s="198"/>
      <c r="E178" s="198"/>
      <c r="F178" s="198"/>
      <c r="G178" s="198"/>
      <c r="H178" s="198"/>
      <c r="I178" s="198"/>
      <c r="J178" s="198"/>
      <c r="K178" s="198"/>
      <c r="L178" s="198"/>
    </row>
    <row r="179" spans="2:12" ht="23.25" hidden="1">
      <c r="B179" s="198"/>
      <c r="C179" s="198"/>
      <c r="D179" s="198"/>
      <c r="E179" s="198"/>
      <c r="F179" s="198"/>
      <c r="G179" s="198"/>
      <c r="H179" s="198"/>
      <c r="I179" s="198"/>
      <c r="J179" s="198"/>
      <c r="K179" s="198"/>
      <c r="L179" s="198"/>
    </row>
    <row r="180" spans="2:12" ht="23.25" hidden="1">
      <c r="B180" s="198"/>
      <c r="C180" s="198"/>
      <c r="D180" s="198"/>
      <c r="E180" s="198"/>
      <c r="F180" s="198"/>
      <c r="G180" s="198"/>
      <c r="H180" s="198"/>
      <c r="I180" s="198"/>
      <c r="J180" s="198"/>
      <c r="K180" s="198"/>
      <c r="L180" s="198"/>
    </row>
    <row r="181" spans="2:12" ht="23.25" hidden="1">
      <c r="B181" s="198"/>
      <c r="C181" s="198"/>
      <c r="D181" s="198"/>
      <c r="E181" s="198"/>
      <c r="F181" s="198"/>
      <c r="G181" s="198"/>
      <c r="H181" s="198"/>
      <c r="I181" s="198"/>
      <c r="J181" s="198"/>
      <c r="K181" s="198"/>
      <c r="L181" s="198"/>
    </row>
    <row r="182" spans="2:12" ht="23.25" hidden="1">
      <c r="B182" s="198"/>
      <c r="C182" s="198"/>
      <c r="D182" s="198"/>
      <c r="E182" s="198"/>
      <c r="F182" s="198"/>
      <c r="G182" s="198"/>
      <c r="H182" s="198"/>
      <c r="I182" s="198"/>
      <c r="J182" s="198"/>
      <c r="K182" s="198"/>
      <c r="L182" s="198"/>
    </row>
    <row r="183" spans="2:12" ht="23.25" hidden="1">
      <c r="B183" s="198"/>
      <c r="C183" s="198"/>
      <c r="D183" s="198"/>
      <c r="E183" s="198"/>
      <c r="F183" s="198"/>
      <c r="G183" s="198"/>
      <c r="H183" s="198"/>
      <c r="I183" s="198"/>
      <c r="J183" s="198"/>
      <c r="K183" s="198"/>
      <c r="L183" s="198"/>
    </row>
    <row r="184" spans="2:12" ht="23.25" hidden="1">
      <c r="B184" s="198"/>
      <c r="C184" s="198"/>
      <c r="D184" s="198"/>
      <c r="E184" s="198"/>
      <c r="F184" s="198"/>
      <c r="G184" s="198"/>
      <c r="H184" s="198"/>
      <c r="I184" s="198"/>
      <c r="J184" s="198"/>
      <c r="K184" s="198"/>
      <c r="L184" s="198"/>
    </row>
    <row r="185" spans="2:12" ht="23.25" hidden="1">
      <c r="B185" s="198"/>
      <c r="C185" s="198"/>
      <c r="D185" s="198"/>
      <c r="E185" s="198"/>
      <c r="F185" s="198"/>
      <c r="G185" s="198"/>
      <c r="H185" s="198"/>
      <c r="I185" s="198"/>
      <c r="J185" s="198"/>
      <c r="K185" s="198"/>
      <c r="L185" s="198"/>
    </row>
    <row r="186" spans="2:12" ht="23.25" hidden="1">
      <c r="B186" s="198"/>
      <c r="C186" s="198"/>
      <c r="D186" s="198"/>
      <c r="E186" s="198"/>
      <c r="F186" s="198"/>
      <c r="G186" s="198"/>
      <c r="H186" s="198"/>
      <c r="I186" s="198"/>
      <c r="J186" s="198"/>
      <c r="K186" s="198"/>
      <c r="L186" s="198"/>
    </row>
    <row r="187" spans="2:12" ht="23.25" hidden="1">
      <c r="B187" s="198"/>
      <c r="C187" s="198"/>
      <c r="D187" s="198"/>
      <c r="E187" s="198"/>
      <c r="F187" s="198"/>
      <c r="G187" s="198"/>
      <c r="H187" s="198"/>
      <c r="I187" s="198"/>
      <c r="J187" s="198"/>
      <c r="K187" s="198"/>
      <c r="L187" s="198"/>
    </row>
    <row r="188" spans="2:12" ht="23.25" hidden="1">
      <c r="B188" s="198"/>
      <c r="C188" s="198"/>
      <c r="D188" s="198"/>
      <c r="E188" s="198"/>
      <c r="F188" s="198"/>
      <c r="G188" s="198"/>
      <c r="H188" s="198"/>
      <c r="I188" s="198"/>
      <c r="J188" s="198"/>
      <c r="K188" s="198"/>
      <c r="L188" s="198"/>
    </row>
    <row r="189" spans="2:12" ht="23.25" hidden="1">
      <c r="B189" s="198"/>
      <c r="C189" s="198"/>
      <c r="D189" s="198"/>
      <c r="E189" s="198"/>
      <c r="F189" s="198"/>
      <c r="G189" s="198"/>
      <c r="H189" s="198"/>
      <c r="I189" s="198"/>
      <c r="J189" s="198"/>
      <c r="K189" s="198"/>
      <c r="L189" s="198"/>
    </row>
    <row r="190" spans="2:12" ht="23.25" hidden="1">
      <c r="B190" s="198"/>
      <c r="C190" s="198"/>
      <c r="D190" s="198"/>
      <c r="E190" s="198"/>
      <c r="F190" s="198"/>
      <c r="G190" s="198"/>
      <c r="H190" s="198"/>
      <c r="I190" s="198"/>
      <c r="J190" s="198"/>
      <c r="K190" s="198"/>
      <c r="L190" s="198"/>
    </row>
    <row r="191" spans="2:12" ht="23.25" hidden="1">
      <c r="B191" s="198"/>
      <c r="C191" s="198"/>
      <c r="D191" s="198"/>
      <c r="E191" s="198"/>
      <c r="F191" s="198"/>
      <c r="G191" s="198"/>
      <c r="H191" s="198"/>
      <c r="I191" s="198"/>
      <c r="J191" s="198"/>
      <c r="K191" s="198"/>
      <c r="L191" s="198"/>
    </row>
    <row r="192" spans="2:12" ht="23.25" hidden="1">
      <c r="B192" s="198"/>
      <c r="C192" s="198"/>
      <c r="D192" s="198"/>
      <c r="E192" s="198"/>
      <c r="F192" s="198"/>
      <c r="G192" s="198"/>
      <c r="H192" s="198"/>
      <c r="I192" s="198"/>
      <c r="J192" s="198"/>
      <c r="K192" s="198"/>
      <c r="L192" s="198"/>
    </row>
    <row r="193" spans="2:12" ht="23.25" hidden="1">
      <c r="B193" s="198"/>
      <c r="C193" s="198"/>
      <c r="D193" s="198"/>
      <c r="E193" s="198"/>
      <c r="F193" s="198"/>
      <c r="G193" s="198"/>
      <c r="H193" s="198"/>
      <c r="I193" s="198"/>
      <c r="J193" s="198"/>
      <c r="K193" s="198"/>
      <c r="L193" s="198"/>
    </row>
    <row r="194" spans="2:12" ht="23.25" hidden="1">
      <c r="B194" s="198"/>
      <c r="C194" s="198"/>
      <c r="D194" s="198"/>
      <c r="E194" s="198"/>
      <c r="F194" s="198"/>
      <c r="G194" s="198"/>
      <c r="H194" s="198"/>
      <c r="I194" s="198"/>
      <c r="J194" s="198"/>
      <c r="K194" s="198"/>
      <c r="L194" s="198"/>
    </row>
    <row r="195" spans="2:12" ht="23.25" hidden="1">
      <c r="B195" s="198"/>
      <c r="C195" s="198"/>
      <c r="D195" s="198"/>
      <c r="E195" s="198"/>
      <c r="F195" s="198"/>
      <c r="G195" s="198"/>
      <c r="H195" s="198"/>
      <c r="I195" s="198"/>
      <c r="J195" s="198"/>
      <c r="K195" s="198"/>
      <c r="L195" s="198"/>
    </row>
    <row r="196" spans="2:12" ht="23.25" hidden="1">
      <c r="B196" s="198"/>
      <c r="C196" s="198"/>
      <c r="D196" s="198"/>
      <c r="E196" s="198"/>
      <c r="F196" s="198"/>
      <c r="G196" s="198"/>
      <c r="H196" s="198"/>
      <c r="I196" s="198"/>
      <c r="J196" s="198"/>
      <c r="K196" s="198"/>
      <c r="L196" s="198"/>
    </row>
    <row r="197" spans="2:12" ht="23.25" hidden="1">
      <c r="B197" s="198"/>
      <c r="C197" s="198"/>
      <c r="D197" s="198"/>
      <c r="E197" s="198"/>
      <c r="F197" s="198"/>
      <c r="G197" s="198"/>
      <c r="H197" s="198"/>
      <c r="I197" s="198"/>
      <c r="J197" s="198"/>
      <c r="K197" s="198"/>
      <c r="L197" s="198"/>
    </row>
    <row r="198" spans="2:12" ht="23.25" hidden="1">
      <c r="B198" s="198"/>
      <c r="C198" s="198"/>
      <c r="D198" s="198"/>
      <c r="E198" s="198"/>
      <c r="F198" s="198"/>
      <c r="G198" s="198"/>
      <c r="H198" s="198"/>
      <c r="I198" s="198"/>
      <c r="J198" s="198"/>
      <c r="K198" s="198"/>
      <c r="L198" s="198"/>
    </row>
    <row r="199" spans="2:12" ht="23.25" hidden="1">
      <c r="B199" s="198"/>
      <c r="C199" s="198"/>
      <c r="D199" s="198"/>
      <c r="E199" s="198"/>
      <c r="F199" s="198"/>
      <c r="G199" s="198"/>
      <c r="H199" s="198"/>
      <c r="I199" s="198"/>
      <c r="J199" s="198"/>
      <c r="K199" s="198"/>
      <c r="L199" s="198"/>
    </row>
    <row r="200" spans="2:12" ht="23.25" hidden="1">
      <c r="B200" s="198"/>
      <c r="C200" s="198"/>
      <c r="D200" s="198"/>
      <c r="E200" s="198"/>
      <c r="F200" s="198"/>
      <c r="G200" s="198"/>
      <c r="H200" s="198"/>
      <c r="I200" s="198"/>
      <c r="J200" s="198"/>
      <c r="K200" s="198"/>
      <c r="L200" s="198"/>
    </row>
    <row r="201" spans="2:12" ht="23.25" hidden="1">
      <c r="B201" s="198"/>
      <c r="C201" s="198"/>
      <c r="D201" s="198"/>
      <c r="E201" s="198"/>
      <c r="F201" s="198"/>
      <c r="G201" s="198"/>
      <c r="H201" s="198"/>
      <c r="I201" s="198"/>
      <c r="J201" s="198"/>
      <c r="K201" s="198"/>
      <c r="L201" s="198"/>
    </row>
    <row r="202" spans="2:12" ht="23.25" hidden="1">
      <c r="B202" s="198"/>
      <c r="C202" s="198"/>
      <c r="D202" s="198"/>
      <c r="E202" s="198"/>
      <c r="F202" s="198"/>
      <c r="G202" s="198"/>
      <c r="H202" s="198"/>
      <c r="I202" s="198"/>
      <c r="J202" s="198"/>
      <c r="K202" s="198"/>
      <c r="L202" s="198"/>
    </row>
    <row r="203" spans="2:12" ht="23.25" hidden="1">
      <c r="B203" s="198"/>
      <c r="C203" s="198"/>
      <c r="D203" s="198"/>
      <c r="E203" s="198"/>
      <c r="F203" s="198"/>
      <c r="G203" s="198"/>
      <c r="H203" s="198"/>
      <c r="I203" s="198"/>
      <c r="J203" s="198"/>
      <c r="K203" s="198"/>
      <c r="L203" s="198"/>
    </row>
    <row r="204" spans="2:12" ht="23.25" hidden="1">
      <c r="B204" s="198"/>
      <c r="C204" s="198"/>
      <c r="D204" s="198"/>
      <c r="E204" s="198"/>
      <c r="F204" s="198"/>
      <c r="G204" s="198"/>
      <c r="H204" s="198"/>
      <c r="I204" s="198"/>
      <c r="J204" s="198"/>
      <c r="K204" s="198"/>
      <c r="L204" s="198"/>
    </row>
    <row r="205" spans="2:12" ht="23.25" hidden="1">
      <c r="B205" s="198"/>
      <c r="C205" s="198"/>
      <c r="D205" s="198"/>
      <c r="E205" s="198"/>
      <c r="F205" s="198"/>
      <c r="G205" s="198"/>
      <c r="H205" s="198"/>
      <c r="I205" s="198"/>
      <c r="J205" s="198"/>
      <c r="K205" s="198"/>
      <c r="L205" s="198"/>
    </row>
    <row r="206" spans="2:12" ht="23.25" hidden="1">
      <c r="B206" s="198"/>
      <c r="C206" s="198"/>
      <c r="D206" s="198"/>
      <c r="E206" s="198"/>
      <c r="F206" s="198"/>
      <c r="G206" s="198"/>
      <c r="H206" s="198"/>
      <c r="I206" s="198"/>
      <c r="J206" s="198"/>
      <c r="K206" s="198"/>
      <c r="L206" s="198"/>
    </row>
    <row r="207" spans="2:12" ht="23.25" hidden="1">
      <c r="B207" s="198"/>
      <c r="C207" s="198"/>
      <c r="D207" s="198"/>
      <c r="E207" s="198"/>
      <c r="F207" s="198"/>
      <c r="G207" s="198"/>
      <c r="H207" s="198"/>
      <c r="I207" s="198"/>
      <c r="J207" s="198"/>
      <c r="K207" s="198"/>
      <c r="L207" s="198"/>
    </row>
    <row r="208" spans="2:12" ht="23.25" hidden="1">
      <c r="B208" s="198"/>
      <c r="C208" s="198"/>
      <c r="D208" s="198"/>
      <c r="E208" s="198"/>
      <c r="F208" s="198"/>
      <c r="G208" s="198"/>
      <c r="H208" s="198"/>
      <c r="I208" s="198"/>
      <c r="J208" s="198"/>
      <c r="K208" s="198"/>
      <c r="L208" s="198"/>
    </row>
    <row r="209" spans="2:12" ht="23.25" hidden="1">
      <c r="B209" s="198"/>
      <c r="C209" s="198"/>
      <c r="D209" s="198"/>
      <c r="E209" s="198"/>
      <c r="F209" s="198"/>
      <c r="G209" s="198"/>
      <c r="H209" s="198"/>
      <c r="I209" s="198"/>
      <c r="J209" s="198"/>
      <c r="K209" s="198"/>
      <c r="L209" s="198"/>
    </row>
    <row r="210" spans="2:12" ht="23.25" hidden="1">
      <c r="B210" s="198"/>
      <c r="C210" s="198"/>
      <c r="D210" s="198"/>
      <c r="E210" s="198"/>
      <c r="F210" s="198"/>
      <c r="G210" s="198"/>
      <c r="H210" s="198"/>
      <c r="I210" s="198"/>
      <c r="J210" s="198"/>
      <c r="K210" s="198"/>
      <c r="L210" s="198"/>
    </row>
    <row r="211" spans="2:12" ht="23.25" hidden="1">
      <c r="B211" s="198"/>
      <c r="C211" s="198"/>
      <c r="D211" s="198"/>
      <c r="E211" s="198"/>
      <c r="F211" s="198"/>
      <c r="G211" s="198"/>
      <c r="H211" s="198"/>
      <c r="I211" s="198"/>
      <c r="J211" s="198"/>
      <c r="K211" s="198"/>
      <c r="L211" s="198"/>
    </row>
    <row r="212" spans="2:12" ht="23.25" hidden="1">
      <c r="B212" s="198"/>
      <c r="C212" s="198"/>
      <c r="D212" s="198"/>
      <c r="E212" s="198"/>
      <c r="F212" s="198"/>
      <c r="G212" s="198"/>
      <c r="H212" s="198"/>
      <c r="I212" s="198"/>
      <c r="J212" s="198"/>
      <c r="K212" s="198"/>
      <c r="L212" s="198"/>
    </row>
    <row r="213" spans="2:12" ht="23.25" hidden="1">
      <c r="B213" s="198"/>
      <c r="C213" s="198"/>
      <c r="D213" s="198"/>
      <c r="E213" s="198"/>
      <c r="F213" s="198"/>
      <c r="G213" s="198"/>
      <c r="H213" s="198"/>
      <c r="I213" s="198"/>
      <c r="J213" s="198"/>
      <c r="K213" s="198"/>
      <c r="L213" s="198"/>
    </row>
    <row r="214" spans="2:12" ht="23.25" hidden="1">
      <c r="B214" s="198"/>
      <c r="C214" s="198"/>
      <c r="D214" s="198"/>
      <c r="E214" s="198"/>
      <c r="F214" s="198"/>
      <c r="G214" s="198"/>
      <c r="H214" s="198"/>
      <c r="I214" s="198"/>
      <c r="J214" s="198"/>
      <c r="K214" s="198"/>
      <c r="L214" s="198"/>
    </row>
    <row r="215" spans="2:12" ht="23.25" hidden="1">
      <c r="B215" s="198"/>
      <c r="C215" s="198"/>
      <c r="D215" s="198"/>
      <c r="E215" s="198"/>
      <c r="F215" s="198"/>
      <c r="G215" s="198"/>
      <c r="H215" s="198"/>
      <c r="I215" s="198"/>
      <c r="J215" s="198"/>
      <c r="K215" s="198"/>
      <c r="L215" s="198"/>
    </row>
    <row r="216" spans="2:12" ht="23.25" hidden="1">
      <c r="B216" s="198"/>
      <c r="C216" s="198"/>
      <c r="D216" s="198"/>
      <c r="E216" s="198"/>
      <c r="F216" s="198"/>
      <c r="G216" s="198"/>
      <c r="H216" s="198"/>
      <c r="I216" s="198"/>
      <c r="J216" s="198"/>
      <c r="K216" s="198"/>
      <c r="L216" s="198"/>
    </row>
    <row r="217" spans="2:12" ht="23.25" hidden="1">
      <c r="B217" s="198"/>
      <c r="C217" s="198"/>
      <c r="D217" s="198"/>
      <c r="E217" s="198"/>
      <c r="F217" s="198"/>
      <c r="G217" s="198"/>
      <c r="H217" s="198"/>
      <c r="I217" s="198"/>
      <c r="J217" s="198"/>
      <c r="K217" s="198"/>
      <c r="L217" s="198"/>
    </row>
    <row r="218" spans="2:12" ht="23.25" hidden="1">
      <c r="B218" s="198"/>
      <c r="C218" s="198"/>
      <c r="D218" s="198"/>
      <c r="E218" s="198"/>
      <c r="F218" s="198"/>
      <c r="G218" s="198"/>
      <c r="H218" s="198"/>
      <c r="I218" s="198"/>
      <c r="J218" s="198"/>
      <c r="K218" s="198"/>
      <c r="L218" s="198"/>
    </row>
    <row r="219" spans="2:12" ht="23.25" hidden="1">
      <c r="B219" s="198"/>
      <c r="C219" s="198"/>
      <c r="D219" s="198"/>
      <c r="E219" s="198"/>
      <c r="F219" s="198"/>
      <c r="G219" s="198"/>
      <c r="H219" s="198"/>
      <c r="I219" s="198"/>
      <c r="J219" s="198"/>
      <c r="K219" s="198"/>
      <c r="L219" s="198"/>
    </row>
    <row r="220" spans="2:12" ht="23.25" hidden="1">
      <c r="B220" s="198"/>
      <c r="C220" s="198"/>
      <c r="D220" s="198"/>
      <c r="E220" s="198"/>
      <c r="F220" s="198"/>
      <c r="G220" s="198"/>
      <c r="H220" s="198"/>
      <c r="I220" s="198"/>
      <c r="J220" s="198"/>
      <c r="K220" s="198"/>
      <c r="L220" s="198"/>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Z165"/>
  <sheetViews>
    <sheetView showGridLines="0" showZeros="0" topLeftCell="A41" zoomScaleNormal="100" workbookViewId="0">
      <selection activeCell="P65" sqref="P65"/>
    </sheetView>
  </sheetViews>
  <sheetFormatPr defaultColWidth="0" defaultRowHeight="15" zeroHeight="1"/>
  <cols>
    <col min="1" max="1" width="11.42578125" style="2" customWidth="1"/>
    <col min="2" max="2" width="11.42578125" style="1" customWidth="1"/>
    <col min="3" max="3" width="32.5703125" customWidth="1"/>
    <col min="4" max="5" width="7.5703125" customWidth="1"/>
    <col min="6" max="6" width="8.28515625" customWidth="1"/>
    <col min="7" max="7" width="7.140625" customWidth="1"/>
    <col min="8" max="8" width="7.140625" style="215" customWidth="1"/>
    <col min="9" max="9" width="7" customWidth="1"/>
    <col min="10" max="10" width="5.85546875" customWidth="1"/>
    <col min="11" max="11" width="7.140625" customWidth="1"/>
    <col min="12" max="12" width="11.42578125" style="1" customWidth="1"/>
    <col min="13" max="16" width="11.42578125" customWidth="1"/>
    <col min="17" max="17" width="11.42578125" style="231" customWidth="1"/>
    <col min="18" max="22" width="0" style="231" hidden="1"/>
    <col min="26" max="26" width="0" style="2" hidden="1"/>
  </cols>
  <sheetData>
    <row r="1" spans="3:12">
      <c r="C1" s="1"/>
      <c r="D1" s="1"/>
      <c r="E1" s="1"/>
      <c r="F1" s="1"/>
      <c r="G1" s="1"/>
      <c r="H1" s="123"/>
      <c r="I1" s="1"/>
      <c r="J1" s="1"/>
      <c r="K1" s="1"/>
    </row>
    <row r="2" spans="3:12" ht="24" thickBot="1">
      <c r="C2" s="253" t="s">
        <v>127</v>
      </c>
      <c r="D2" s="252"/>
      <c r="E2" s="252"/>
      <c r="F2" s="252"/>
      <c r="G2" s="252"/>
      <c r="H2" s="252"/>
      <c r="I2" s="252"/>
      <c r="J2" s="252"/>
      <c r="K2" s="252"/>
      <c r="L2" s="252"/>
    </row>
    <row r="3" spans="3:12" ht="15.75" customHeight="1"/>
    <row r="4" spans="3:12" ht="16.5" customHeight="1">
      <c r="C4" s="268" t="s">
        <v>247</v>
      </c>
      <c r="D4" s="268"/>
      <c r="E4" s="268"/>
      <c r="F4" s="268"/>
      <c r="G4" s="268"/>
      <c r="H4" s="268"/>
      <c r="I4" s="268"/>
      <c r="J4" s="268"/>
      <c r="K4" s="268"/>
    </row>
    <row r="5" spans="3:12" ht="15.75" customHeight="1">
      <c r="C5" s="225"/>
      <c r="D5" s="226">
        <v>2023</v>
      </c>
      <c r="E5" s="226" t="s">
        <v>348</v>
      </c>
      <c r="F5" s="226">
        <v>2022</v>
      </c>
      <c r="G5" s="226" t="s">
        <v>348</v>
      </c>
      <c r="H5" s="226" t="s">
        <v>348</v>
      </c>
      <c r="I5" s="874" t="s">
        <v>349</v>
      </c>
      <c r="J5" s="874"/>
      <c r="K5" s="225" t="s">
        <v>272</v>
      </c>
    </row>
    <row r="6" spans="3:12" ht="17.25" customHeight="1">
      <c r="C6" s="225" t="s">
        <v>51</v>
      </c>
      <c r="D6" s="226" t="s">
        <v>347</v>
      </c>
      <c r="E6" s="226" t="s">
        <v>350</v>
      </c>
      <c r="F6" s="226" t="s">
        <v>351</v>
      </c>
      <c r="G6" s="226" t="s">
        <v>352</v>
      </c>
      <c r="H6" s="226" t="s">
        <v>347</v>
      </c>
      <c r="I6" s="226">
        <v>2023</v>
      </c>
      <c r="J6" s="226">
        <v>2022</v>
      </c>
      <c r="K6" s="226">
        <v>2022</v>
      </c>
    </row>
    <row r="7" spans="3:12" ht="15" customHeight="1">
      <c r="C7" s="489" t="s">
        <v>424</v>
      </c>
      <c r="D7" s="494">
        <v>222.67617100000001</v>
      </c>
      <c r="E7" s="495">
        <v>202.704936</v>
      </c>
      <c r="F7" s="495">
        <v>167.3321</v>
      </c>
      <c r="G7" s="495">
        <v>161.624865</v>
      </c>
      <c r="H7" s="496">
        <v>143.72022899999999</v>
      </c>
      <c r="I7" s="494">
        <v>425.38110699999999</v>
      </c>
      <c r="J7" s="496">
        <v>281.417419</v>
      </c>
      <c r="K7" s="496">
        <v>610.37438399999996</v>
      </c>
    </row>
    <row r="8" spans="3:12" ht="15" customHeight="1">
      <c r="C8" s="489" t="s">
        <v>425</v>
      </c>
      <c r="D8" s="494">
        <v>22.673393000000001</v>
      </c>
      <c r="E8" s="495">
        <v>19.485108</v>
      </c>
      <c r="F8" s="495">
        <v>22.105788</v>
      </c>
      <c r="G8" s="495">
        <v>30.004254</v>
      </c>
      <c r="H8" s="496">
        <v>24.893317</v>
      </c>
      <c r="I8" s="494">
        <v>42.158501000000001</v>
      </c>
      <c r="J8" s="496">
        <v>46.066616000000003</v>
      </c>
      <c r="K8" s="496">
        <v>98.176658000000003</v>
      </c>
    </row>
    <row r="9" spans="3:12" ht="15" customHeight="1">
      <c r="C9" s="489" t="s">
        <v>426</v>
      </c>
      <c r="D9" s="494">
        <v>3.5101659999999999</v>
      </c>
      <c r="E9" s="495">
        <v>-6.5589519999999997</v>
      </c>
      <c r="F9" s="495">
        <v>-0.87048599999999998</v>
      </c>
      <c r="G9" s="495">
        <v>-0.98783200000000004</v>
      </c>
      <c r="H9" s="496">
        <v>-4.824376</v>
      </c>
      <c r="I9" s="494">
        <v>-3.0487860000000002</v>
      </c>
      <c r="J9" s="496">
        <v>-27.728956</v>
      </c>
      <c r="K9" s="496">
        <v>-29.587274000000001</v>
      </c>
    </row>
    <row r="10" spans="3:12" ht="15" customHeight="1">
      <c r="C10" s="466" t="s">
        <v>427</v>
      </c>
      <c r="D10" s="467">
        <v>248.85973000000001</v>
      </c>
      <c r="E10" s="478">
        <v>215.631092</v>
      </c>
      <c r="F10" s="478">
        <v>188.56740199999999</v>
      </c>
      <c r="G10" s="478">
        <v>190.64128700000001</v>
      </c>
      <c r="H10" s="478">
        <v>163.78916999999998</v>
      </c>
      <c r="I10" s="467">
        <v>464.49082199999998</v>
      </c>
      <c r="J10" s="478">
        <v>299.75507900000002</v>
      </c>
      <c r="K10" s="478">
        <v>678.96376799999996</v>
      </c>
    </row>
    <row r="11" spans="3:12" ht="15" customHeight="1">
      <c r="C11" s="466" t="s">
        <v>428</v>
      </c>
      <c r="D11" s="467">
        <v>-104.953238</v>
      </c>
      <c r="E11" s="478">
        <v>-103.880267</v>
      </c>
      <c r="F11" s="478">
        <v>-103.994636</v>
      </c>
      <c r="G11" s="478">
        <v>-95.749562999999995</v>
      </c>
      <c r="H11" s="478">
        <v>-94.151206999999999</v>
      </c>
      <c r="I11" s="467">
        <v>-208.833327</v>
      </c>
      <c r="J11" s="478">
        <v>-183.72296499999999</v>
      </c>
      <c r="K11" s="478">
        <v>-383.46716400000003</v>
      </c>
    </row>
    <row r="12" spans="3:12" ht="15" customHeight="1">
      <c r="C12" s="456" t="s">
        <v>326</v>
      </c>
      <c r="D12" s="457">
        <v>143.90649200000001</v>
      </c>
      <c r="E12" s="474">
        <v>111.75082499999999</v>
      </c>
      <c r="F12" s="474">
        <v>84.572765999999987</v>
      </c>
      <c r="G12" s="474">
        <v>94.891724000000011</v>
      </c>
      <c r="H12" s="474">
        <v>69.637962999999985</v>
      </c>
      <c r="I12" s="457">
        <v>255.65749499999998</v>
      </c>
      <c r="J12" s="474">
        <v>116.03211400000004</v>
      </c>
      <c r="K12" s="474">
        <v>295.49660399999993</v>
      </c>
    </row>
    <row r="13" spans="3:12" ht="15" customHeight="1">
      <c r="C13" s="466" t="s">
        <v>429</v>
      </c>
      <c r="D13" s="467">
        <v>8.4124130000000008</v>
      </c>
      <c r="E13" s="478">
        <v>-16.208693</v>
      </c>
      <c r="F13" s="478">
        <v>2.2656350000000001</v>
      </c>
      <c r="G13" s="478">
        <v>-9.5394210000000008</v>
      </c>
      <c r="H13" s="478">
        <v>-5.4784819999999996</v>
      </c>
      <c r="I13" s="467">
        <v>-7.7962800000000003</v>
      </c>
      <c r="J13" s="478">
        <v>-6.9186120000000004</v>
      </c>
      <c r="K13" s="478">
        <v>-14.192398000000001</v>
      </c>
    </row>
    <row r="14" spans="3:12" ht="15" customHeight="1">
      <c r="C14" s="456" t="s">
        <v>324</v>
      </c>
      <c r="D14" s="457">
        <v>152.31890500000003</v>
      </c>
      <c r="E14" s="474">
        <v>95.542131999999995</v>
      </c>
      <c r="F14" s="474">
        <v>86.83840099999999</v>
      </c>
      <c r="G14" s="474">
        <v>85.352303000000006</v>
      </c>
      <c r="H14" s="474">
        <v>64.159480999999985</v>
      </c>
      <c r="I14" s="457">
        <v>247.86121499999999</v>
      </c>
      <c r="J14" s="474">
        <v>109.11350200000004</v>
      </c>
      <c r="K14" s="474">
        <v>281.30420599999991</v>
      </c>
    </row>
    <row r="15" spans="3:12">
      <c r="H15" s="123"/>
      <c r="I15" s="1"/>
      <c r="J15" s="1"/>
      <c r="K15" s="1"/>
    </row>
    <row r="16" spans="3:12">
      <c r="C16" s="251" t="s">
        <v>248</v>
      </c>
      <c r="D16" s="251"/>
      <c r="E16" s="251"/>
      <c r="F16" s="243"/>
      <c r="G16" s="243"/>
      <c r="H16" s="123"/>
      <c r="I16" s="1"/>
      <c r="J16" s="1"/>
      <c r="K16" s="1"/>
    </row>
    <row r="17" spans="3:11" ht="25.5">
      <c r="C17" s="151" t="s">
        <v>51</v>
      </c>
      <c r="D17" s="222" t="s">
        <v>98</v>
      </c>
      <c r="E17" s="152" t="s">
        <v>402</v>
      </c>
      <c r="F17" s="152" t="s">
        <v>403</v>
      </c>
      <c r="G17" s="171" t="s">
        <v>404</v>
      </c>
      <c r="H17" s="123"/>
      <c r="I17" s="1"/>
      <c r="J17" s="1"/>
      <c r="K17" s="1"/>
    </row>
    <row r="18" spans="3:11" ht="15" customHeight="1">
      <c r="C18" s="249" t="s">
        <v>432</v>
      </c>
      <c r="D18" s="120">
        <v>1.4674623947984647E-4</v>
      </c>
      <c r="E18" s="156">
        <v>9.6018450000000009</v>
      </c>
      <c r="F18" s="157">
        <v>7.536931</v>
      </c>
      <c r="G18" s="175">
        <v>313.00369999999998</v>
      </c>
      <c r="H18" s="123"/>
      <c r="I18" s="1"/>
      <c r="J18" s="1"/>
      <c r="K18" s="1"/>
    </row>
    <row r="19" spans="3:11" ht="15" customHeight="1">
      <c r="C19" s="249" t="s">
        <v>433</v>
      </c>
      <c r="D19" s="120">
        <v>1.808817407681694E-2</v>
      </c>
      <c r="E19" s="156">
        <v>1183.538634</v>
      </c>
      <c r="F19" s="157">
        <v>108.530272</v>
      </c>
      <c r="G19" s="175">
        <v>67.360967000000002</v>
      </c>
      <c r="H19" s="123"/>
      <c r="I19" s="1"/>
      <c r="J19" s="1"/>
      <c r="K19" s="1"/>
    </row>
    <row r="20" spans="3:11" ht="27" customHeight="1">
      <c r="C20" s="249" t="s">
        <v>434</v>
      </c>
      <c r="D20" s="120">
        <v>3.9779902273438549E-2</v>
      </c>
      <c r="E20" s="156">
        <v>2602.863672</v>
      </c>
      <c r="F20" s="157">
        <v>2208.8869249999998</v>
      </c>
      <c r="G20" s="175">
        <v>2356.2810100000002</v>
      </c>
      <c r="H20" s="123"/>
      <c r="I20" s="1"/>
      <c r="J20" s="1"/>
      <c r="K20" s="1"/>
    </row>
    <row r="21" spans="3:11" ht="15" customHeight="1">
      <c r="C21" s="249" t="s">
        <v>344</v>
      </c>
      <c r="D21" s="120">
        <v>7.6799578397196352E-2</v>
      </c>
      <c r="E21" s="156">
        <v>5025.1212599999999</v>
      </c>
      <c r="F21" s="157">
        <v>4280.9930990000003</v>
      </c>
      <c r="G21" s="175">
        <v>3546.2488979999998</v>
      </c>
      <c r="H21" s="718"/>
      <c r="I21" s="1"/>
      <c r="J21" s="1"/>
      <c r="K21" s="1"/>
    </row>
    <row r="22" spans="3:11" ht="15" customHeight="1">
      <c r="C22" s="249" t="s">
        <v>435</v>
      </c>
      <c r="D22" s="120">
        <v>0.85610396086726437</v>
      </c>
      <c r="E22" s="156">
        <v>56016.273843000003</v>
      </c>
      <c r="F22" s="157">
        <v>49926.361699000001</v>
      </c>
      <c r="G22" s="175">
        <v>39000.568111</v>
      </c>
      <c r="H22" s="123"/>
      <c r="I22" s="710"/>
      <c r="J22" s="1"/>
      <c r="K22" s="1"/>
    </row>
    <row r="23" spans="3:11" ht="15" customHeight="1">
      <c r="C23" s="249" t="s">
        <v>436</v>
      </c>
      <c r="D23" s="120">
        <v>1E-10</v>
      </c>
      <c r="E23" s="156">
        <v>1.0000000000000001E-5</v>
      </c>
      <c r="F23" s="157">
        <v>0</v>
      </c>
      <c r="G23" s="175">
        <v>3.4641500000000001</v>
      </c>
      <c r="H23" s="123"/>
      <c r="I23" s="1"/>
      <c r="J23" s="1"/>
      <c r="K23" s="1"/>
    </row>
    <row r="24" spans="3:11" ht="15" customHeight="1">
      <c r="C24" s="249" t="s">
        <v>410</v>
      </c>
      <c r="D24" s="120">
        <v>9.0816381458038893E-3</v>
      </c>
      <c r="E24" s="156">
        <v>594.22634700000003</v>
      </c>
      <c r="F24" s="157">
        <v>98.937372999999994</v>
      </c>
      <c r="G24" s="175">
        <v>85.416432999999998</v>
      </c>
      <c r="H24" s="123"/>
      <c r="I24" s="1"/>
      <c r="J24" s="1"/>
      <c r="K24" s="1"/>
    </row>
    <row r="25" spans="3:11" ht="15" customHeight="1">
      <c r="C25" s="472" t="s">
        <v>437</v>
      </c>
      <c r="D25" s="460">
        <v>1</v>
      </c>
      <c r="E25" s="457">
        <v>65431.625601000007</v>
      </c>
      <c r="F25" s="474">
        <v>56631.246298999999</v>
      </c>
      <c r="G25" s="475">
        <v>45372.343268999997</v>
      </c>
    </row>
    <row r="26" spans="3:11" ht="15" hidden="1" customHeight="1">
      <c r="C26" s="161"/>
      <c r="D26" s="120"/>
      <c r="E26" s="156"/>
      <c r="F26" s="157"/>
      <c r="G26" s="244"/>
    </row>
    <row r="27" spans="3:11" ht="15" customHeight="1">
      <c r="C27" s="249" t="s">
        <v>438</v>
      </c>
      <c r="D27" s="120">
        <v>2.4229898347134602E-2</v>
      </c>
      <c r="E27" s="156">
        <v>1585.4016369999999</v>
      </c>
      <c r="F27" s="157">
        <v>402.97243600000002</v>
      </c>
      <c r="G27" s="175">
        <v>502.046426</v>
      </c>
      <c r="H27" s="123"/>
      <c r="I27" s="1"/>
      <c r="J27" s="1"/>
      <c r="K27" s="1"/>
    </row>
    <row r="28" spans="3:11" ht="15" customHeight="1">
      <c r="C28" s="249" t="s">
        <v>439</v>
      </c>
      <c r="D28" s="120">
        <v>0.3423144453354019</v>
      </c>
      <c r="E28" s="156">
        <v>22398.190624999999</v>
      </c>
      <c r="F28" s="157">
        <v>19477.806363</v>
      </c>
      <c r="G28" s="175">
        <v>17238.847691999999</v>
      </c>
      <c r="H28" s="123"/>
      <c r="I28" s="1"/>
      <c r="J28" s="1"/>
      <c r="K28" s="1"/>
    </row>
    <row r="29" spans="3:11" ht="15" customHeight="1">
      <c r="C29" s="249" t="s">
        <v>440</v>
      </c>
      <c r="D29" s="120">
        <v>0.55539184029449828</v>
      </c>
      <c r="E29" s="156">
        <v>36340.190955999999</v>
      </c>
      <c r="F29" s="157">
        <v>32538.317106999999</v>
      </c>
      <c r="G29" s="175">
        <v>24113.205693</v>
      </c>
      <c r="H29" s="123"/>
      <c r="I29" s="1"/>
      <c r="J29" s="1"/>
      <c r="K29" s="1"/>
    </row>
    <row r="30" spans="3:11" ht="27.75" customHeight="1">
      <c r="C30" s="249" t="s">
        <v>441</v>
      </c>
      <c r="D30" s="120">
        <v>2.3123237212936934E-4</v>
      </c>
      <c r="E30" s="156">
        <v>15.129910000000001</v>
      </c>
      <c r="F30" s="157">
        <v>13.599605</v>
      </c>
      <c r="G30" s="175">
        <v>12.633312999999999</v>
      </c>
      <c r="H30" s="123"/>
      <c r="I30" s="1"/>
      <c r="J30" s="1"/>
      <c r="K30" s="1"/>
    </row>
    <row r="31" spans="3:11" ht="15" customHeight="1">
      <c r="C31" s="249" t="s">
        <v>442</v>
      </c>
      <c r="D31" s="120">
        <v>7.993462415092535E-4</v>
      </c>
      <c r="E31" s="156">
        <v>52.302523999999998</v>
      </c>
      <c r="F31" s="157">
        <v>9.7053139999999996</v>
      </c>
      <c r="G31" s="175">
        <v>0</v>
      </c>
      <c r="H31" s="123"/>
      <c r="I31" s="1"/>
      <c r="J31" s="1"/>
      <c r="K31" s="1"/>
    </row>
    <row r="32" spans="3:11" ht="15" customHeight="1">
      <c r="C32" s="249" t="s">
        <v>414</v>
      </c>
      <c r="D32" s="120">
        <v>1.2657070023755348E-2</v>
      </c>
      <c r="E32" s="156">
        <v>828.17266700000005</v>
      </c>
      <c r="F32" s="157">
        <v>827.95691699999998</v>
      </c>
      <c r="G32" s="175">
        <v>575.86235399999998</v>
      </c>
      <c r="H32" s="123"/>
      <c r="I32" s="1"/>
      <c r="J32" s="1"/>
      <c r="K32" s="623"/>
    </row>
    <row r="33" spans="1:26" ht="15" customHeight="1">
      <c r="C33" s="275" t="s">
        <v>412</v>
      </c>
      <c r="D33" s="674">
        <v>6.437616738557117E-2</v>
      </c>
      <c r="E33" s="156">
        <v>4212.2372820000001</v>
      </c>
      <c r="F33" s="261">
        <v>3360.8885570000002</v>
      </c>
      <c r="G33" s="261">
        <v>2929.7477909999998</v>
      </c>
      <c r="H33" s="123"/>
      <c r="I33" s="1"/>
      <c r="K33" s="1"/>
    </row>
    <row r="34" spans="1:26" ht="15" customHeight="1">
      <c r="C34" s="520" t="s">
        <v>443</v>
      </c>
      <c r="D34" s="675">
        <v>1</v>
      </c>
      <c r="E34" s="457">
        <v>65431.625601</v>
      </c>
      <c r="F34" s="458">
        <v>56631.246299000006</v>
      </c>
      <c r="G34" s="458">
        <v>45372.343268999997</v>
      </c>
      <c r="H34" s="123"/>
      <c r="I34" s="1"/>
      <c r="K34" s="1"/>
    </row>
    <row r="35" spans="1:26" s="1" customFormat="1" ht="24" customHeight="1">
      <c r="A35" s="2"/>
      <c r="C35" s="624"/>
      <c r="J35"/>
      <c r="M35"/>
      <c r="N35"/>
      <c r="O35"/>
      <c r="P35"/>
      <c r="Q35" s="231"/>
      <c r="R35" s="231"/>
      <c r="S35" s="231"/>
      <c r="T35" s="231"/>
      <c r="U35" s="231"/>
      <c r="V35" s="231"/>
      <c r="Z35" s="2"/>
    </row>
    <row r="36" spans="1:26">
      <c r="C36" s="251" t="s">
        <v>249</v>
      </c>
      <c r="D36" s="251"/>
      <c r="E36" s="251"/>
      <c r="F36" s="153"/>
      <c r="G36" s="153"/>
      <c r="H36" s="250"/>
    </row>
    <row r="37" spans="1:26" ht="15" customHeight="1">
      <c r="C37" s="151"/>
      <c r="D37" s="154" t="s">
        <v>420</v>
      </c>
      <c r="E37" s="155" t="s">
        <v>348</v>
      </c>
      <c r="F37" s="155" t="s">
        <v>421</v>
      </c>
      <c r="G37" s="155" t="s">
        <v>348</v>
      </c>
      <c r="H37" s="155" t="s">
        <v>348</v>
      </c>
      <c r="K37" s="1"/>
    </row>
    <row r="38" spans="1:26">
      <c r="C38" s="195" t="s">
        <v>51</v>
      </c>
      <c r="D38" s="154" t="s">
        <v>347</v>
      </c>
      <c r="E38" s="154" t="s">
        <v>350</v>
      </c>
      <c r="F38" s="154" t="s">
        <v>351</v>
      </c>
      <c r="G38" s="154" t="s">
        <v>352</v>
      </c>
      <c r="H38" s="154" t="s">
        <v>347</v>
      </c>
      <c r="K38" s="1"/>
    </row>
    <row r="39" spans="1:26" s="232" customFormat="1" ht="15" customHeight="1">
      <c r="A39" s="231"/>
      <c r="B39" s="183"/>
      <c r="C39" s="145" t="s">
        <v>230</v>
      </c>
      <c r="D39" s="660">
        <v>56.081689771999997</v>
      </c>
      <c r="E39" s="145">
        <v>52.703989199000006</v>
      </c>
      <c r="F39" s="145">
        <v>49.993893640000003</v>
      </c>
      <c r="G39" s="145">
        <v>47.743456152999997</v>
      </c>
      <c r="H39" s="138">
        <v>46.283647745000003</v>
      </c>
      <c r="I39"/>
      <c r="J39"/>
      <c r="K39" s="146"/>
      <c r="L39" s="558"/>
      <c r="Q39" s="231"/>
      <c r="R39" s="231"/>
      <c r="S39" s="231"/>
      <c r="T39" s="231"/>
      <c r="U39" s="231"/>
      <c r="V39" s="231"/>
      <c r="Z39" s="2"/>
    </row>
    <row r="40" spans="1:26" s="232" customFormat="1" ht="15" customHeight="1">
      <c r="A40" s="231"/>
      <c r="B40" s="183"/>
      <c r="C40" s="145" t="s">
        <v>220</v>
      </c>
      <c r="D40" s="148">
        <v>22.398190625999998</v>
      </c>
      <c r="E40" s="145">
        <v>20.228858796000001</v>
      </c>
      <c r="F40" s="145">
        <v>19.477806363999999</v>
      </c>
      <c r="G40" s="145">
        <v>19.236165135</v>
      </c>
      <c r="H40" s="138">
        <v>19.275210946999998</v>
      </c>
      <c r="I40"/>
      <c r="J40"/>
      <c r="K40" s="146"/>
      <c r="L40" s="183"/>
      <c r="Q40" s="231"/>
      <c r="R40" s="231"/>
      <c r="S40" s="231"/>
      <c r="T40" s="231"/>
      <c r="U40" s="231"/>
      <c r="V40" s="231"/>
      <c r="Z40" s="2"/>
    </row>
    <row r="41" spans="1:26" s="232" customFormat="1" ht="15" customHeight="1">
      <c r="A41" s="231"/>
      <c r="B41" s="183"/>
      <c r="C41" s="32" t="s">
        <v>221</v>
      </c>
      <c r="D41" s="164">
        <v>0.39938508837839587</v>
      </c>
      <c r="E41" s="120">
        <v>0.38382025921453056</v>
      </c>
      <c r="F41" s="120">
        <v>0.38960370849002751</v>
      </c>
      <c r="G41" s="120">
        <v>0.40290684179534997</v>
      </c>
      <c r="H41" s="237">
        <v>0.41645833649925074</v>
      </c>
      <c r="I41"/>
      <c r="J41"/>
      <c r="K41" s="183"/>
      <c r="L41" s="183"/>
      <c r="Q41" s="231"/>
      <c r="R41" s="231"/>
      <c r="S41" s="231"/>
      <c r="T41" s="231"/>
      <c r="U41" s="231"/>
      <c r="V41" s="231"/>
      <c r="Z41" s="2"/>
    </row>
    <row r="42" spans="1:26" s="232" customFormat="1" ht="15" customHeight="1">
      <c r="A42" s="231"/>
      <c r="B42" s="183"/>
      <c r="C42" s="32" t="s">
        <v>422</v>
      </c>
      <c r="D42" s="164">
        <v>0.62332477157716926</v>
      </c>
      <c r="E42" s="120">
        <v>0.61799999999999999</v>
      </c>
      <c r="F42" s="120">
        <v>0.57899999999999996</v>
      </c>
      <c r="G42" s="120">
        <v>0.56969999999999998</v>
      </c>
      <c r="H42" s="237">
        <v>0.55669999999999997</v>
      </c>
      <c r="I42"/>
      <c r="J42"/>
      <c r="K42" s="183"/>
      <c r="L42" s="183"/>
      <c r="Q42" s="231"/>
      <c r="R42" s="231"/>
      <c r="S42" s="231"/>
      <c r="T42" s="231"/>
      <c r="U42" s="231"/>
      <c r="V42" s="231"/>
      <c r="Z42" s="2"/>
    </row>
    <row r="43" spans="1:26" s="232" customFormat="1" ht="15" customHeight="1">
      <c r="A43" s="231"/>
      <c r="B43" s="183"/>
      <c r="C43" s="32" t="s">
        <v>423</v>
      </c>
      <c r="D43" s="164">
        <v>0.67982627922494354</v>
      </c>
      <c r="E43" s="120">
        <v>0.69</v>
      </c>
      <c r="F43" s="120">
        <v>0.67830000000000001</v>
      </c>
      <c r="G43" s="120">
        <v>0.66600000000000004</v>
      </c>
      <c r="H43" s="237">
        <v>0.66779999999999995</v>
      </c>
      <c r="I43"/>
      <c r="J43"/>
      <c r="K43" s="183"/>
      <c r="L43" s="183"/>
      <c r="Q43" s="231"/>
      <c r="R43" s="231"/>
      <c r="S43" s="231"/>
      <c r="T43" s="231"/>
      <c r="U43" s="231"/>
      <c r="V43" s="231"/>
      <c r="Z43" s="2"/>
    </row>
    <row r="44" spans="1:26" s="232" customFormat="1" ht="15" customHeight="1">
      <c r="A44" s="231"/>
      <c r="B44" s="183"/>
      <c r="C44" s="32" t="s">
        <v>222</v>
      </c>
      <c r="D44" s="234">
        <v>6.2310920146809519E-4</v>
      </c>
      <c r="E44" s="235">
        <v>-1.2616608019482675E-3</v>
      </c>
      <c r="F44" s="235">
        <v>1.8501245640624163E-4</v>
      </c>
      <c r="G44" s="235">
        <v>-8.1919217962467196E-4</v>
      </c>
      <c r="H44" s="236">
        <v>-5.109621901057468E-4</v>
      </c>
      <c r="I44"/>
      <c r="J44"/>
      <c r="K44" s="183"/>
      <c r="L44" s="183"/>
      <c r="Q44" s="231"/>
      <c r="R44" s="231"/>
      <c r="S44" s="231"/>
      <c r="T44" s="231"/>
      <c r="U44" s="231"/>
      <c r="V44" s="231"/>
      <c r="Z44" s="2"/>
    </row>
    <row r="45" spans="1:26" s="232" customFormat="1" ht="15" customHeight="1">
      <c r="A45" s="231"/>
      <c r="B45" s="183"/>
      <c r="C45" s="145" t="s">
        <v>223</v>
      </c>
      <c r="D45" s="148">
        <v>8.4124130000000008</v>
      </c>
      <c r="E45" s="145">
        <v>-16.208693</v>
      </c>
      <c r="F45" s="145">
        <v>2.2656349999999983</v>
      </c>
      <c r="G45" s="145">
        <v>-9.539420999999999</v>
      </c>
      <c r="H45" s="138">
        <v>-5.4784819999999996</v>
      </c>
      <c r="I45"/>
      <c r="J45"/>
      <c r="K45" s="146"/>
      <c r="L45" s="183"/>
      <c r="Q45" s="231"/>
      <c r="R45" s="231"/>
      <c r="S45" s="231"/>
      <c r="T45" s="231"/>
      <c r="U45" s="231"/>
      <c r="V45" s="231"/>
      <c r="Z45" s="2"/>
    </row>
    <row r="46" spans="1:26" s="232" customFormat="1">
      <c r="A46" s="231"/>
      <c r="B46" s="183"/>
      <c r="C46" s="189" t="s">
        <v>224</v>
      </c>
      <c r="D46" s="588">
        <v>28.4</v>
      </c>
      <c r="E46" s="233">
        <v>24.95</v>
      </c>
      <c r="F46" s="233">
        <v>25</v>
      </c>
      <c r="G46" s="233">
        <v>25.52</v>
      </c>
      <c r="H46" s="233">
        <v>25.581</v>
      </c>
      <c r="I46"/>
      <c r="J46"/>
      <c r="K46" s="183"/>
      <c r="L46" s="183"/>
      <c r="Q46" s="231"/>
      <c r="R46" s="231"/>
      <c r="S46" s="231"/>
      <c r="T46" s="231"/>
      <c r="U46" s="231"/>
      <c r="V46" s="231"/>
      <c r="Z46" s="2"/>
    </row>
    <row r="47" spans="1:26" s="232" customFormat="1" ht="14.25" customHeight="1">
      <c r="A47" s="231"/>
      <c r="B47" s="183"/>
      <c r="C47" s="189" t="s">
        <v>225</v>
      </c>
      <c r="D47" s="588">
        <v>177.7</v>
      </c>
      <c r="E47" s="233">
        <v>112.52</v>
      </c>
      <c r="F47" s="233">
        <v>73.3</v>
      </c>
      <c r="G47" s="233">
        <v>62.682000000000002</v>
      </c>
      <c r="H47" s="233">
        <v>53.997300000000003</v>
      </c>
      <c r="I47"/>
      <c r="J47"/>
      <c r="K47" s="183"/>
      <c r="L47" s="183"/>
      <c r="Q47" s="231"/>
      <c r="R47" s="231"/>
      <c r="S47" s="231"/>
      <c r="T47" s="231"/>
      <c r="U47" s="231"/>
      <c r="V47" s="231"/>
      <c r="Z47" s="2"/>
    </row>
    <row r="48" spans="1:26" s="232" customFormat="1" ht="16.5" customHeight="1">
      <c r="A48" s="231"/>
      <c r="B48" s="183"/>
      <c r="C48" s="5" t="s">
        <v>226</v>
      </c>
      <c r="D48" s="588">
        <v>104.95323799999998</v>
      </c>
      <c r="E48" s="233">
        <v>103.88008900000001</v>
      </c>
      <c r="F48" s="233">
        <v>103.99463599999994</v>
      </c>
      <c r="G48" s="233">
        <v>95.749563000000023</v>
      </c>
      <c r="H48" s="233">
        <v>94.151207000000028</v>
      </c>
      <c r="I48"/>
      <c r="J48"/>
      <c r="K48" s="183"/>
      <c r="L48" s="183"/>
      <c r="Q48" s="231"/>
      <c r="R48" s="231"/>
      <c r="S48" s="231"/>
      <c r="T48" s="231"/>
      <c r="U48" s="231"/>
      <c r="V48" s="231"/>
      <c r="Z48" s="2"/>
    </row>
    <row r="49" spans="1:26" s="232" customFormat="1" ht="15" customHeight="1">
      <c r="A49" s="231"/>
      <c r="B49" s="183"/>
      <c r="C49" s="32" t="s">
        <v>227</v>
      </c>
      <c r="D49" s="234">
        <v>6.7483410533421672E-3</v>
      </c>
      <c r="E49" s="235">
        <v>7.1466251935104379E-3</v>
      </c>
      <c r="F49" s="235">
        <v>7.3036092354087844E-3</v>
      </c>
      <c r="G49" s="235">
        <v>7.1118172584945637E-3</v>
      </c>
      <c r="H49" s="235">
        <v>7.589579397099277E-3</v>
      </c>
      <c r="I49"/>
      <c r="J49"/>
      <c r="K49" s="183"/>
      <c r="L49" s="183"/>
      <c r="Q49" s="231"/>
      <c r="R49" s="231"/>
      <c r="S49" s="231"/>
      <c r="T49" s="231"/>
      <c r="U49" s="231"/>
      <c r="V49" s="231"/>
      <c r="Z49" s="2"/>
    </row>
    <row r="50" spans="1:26" s="232" customFormat="1" ht="15" customHeight="1">
      <c r="A50" s="231"/>
      <c r="B50" s="183"/>
      <c r="C50" s="377" t="s">
        <v>228</v>
      </c>
      <c r="D50" s="480">
        <v>0.42173652603416378</v>
      </c>
      <c r="E50" s="378">
        <v>0.48174912085498328</v>
      </c>
      <c r="F50" s="378">
        <v>0.55149848222440856</v>
      </c>
      <c r="G50" s="378">
        <v>0.50224987727868209</v>
      </c>
      <c r="H50" s="378">
        <v>0.57483169980042037</v>
      </c>
      <c r="I50"/>
      <c r="J50"/>
      <c r="K50" s="183"/>
      <c r="L50" s="183"/>
      <c r="Q50" s="231"/>
      <c r="R50" s="231"/>
      <c r="S50" s="231"/>
      <c r="T50" s="231"/>
      <c r="U50" s="231"/>
      <c r="V50" s="231"/>
      <c r="Z50" s="2"/>
    </row>
    <row r="51" spans="1:26" s="232" customFormat="1" ht="12" customHeight="1">
      <c r="A51" s="231"/>
      <c r="B51" s="183"/>
      <c r="C51" s="624"/>
      <c r="D51"/>
      <c r="E51"/>
      <c r="F51"/>
      <c r="G51"/>
      <c r="H51" s="215"/>
      <c r="I51"/>
      <c r="J51"/>
      <c r="K51" s="183"/>
      <c r="L51" s="183"/>
      <c r="Q51" s="231"/>
      <c r="R51" s="231"/>
      <c r="S51" s="231"/>
      <c r="T51" s="231"/>
      <c r="U51" s="231"/>
      <c r="V51" s="231"/>
      <c r="Z51" s="2"/>
    </row>
    <row r="52" spans="1:26" ht="25.5" customHeight="1">
      <c r="C52" s="624"/>
      <c r="K52" s="1"/>
    </row>
    <row r="53" spans="1:26">
      <c r="C53" s="1"/>
      <c r="D53" s="1"/>
      <c r="E53" s="1"/>
      <c r="F53" s="1"/>
      <c r="G53" s="1"/>
      <c r="H53" s="123"/>
      <c r="I53" s="1"/>
      <c r="J53" s="1"/>
      <c r="K53" s="1"/>
    </row>
    <row r="54" spans="1:26">
      <c r="C54" s="1"/>
      <c r="D54" s="1"/>
      <c r="E54" s="1"/>
      <c r="F54" s="1"/>
      <c r="G54" s="1"/>
      <c r="H54" s="123"/>
      <c r="I54" s="1"/>
      <c r="J54" s="1"/>
      <c r="K54" s="1"/>
    </row>
    <row r="55" spans="1:26">
      <c r="C55" s="1"/>
      <c r="D55" s="1"/>
      <c r="E55" s="1"/>
      <c r="F55" s="1"/>
      <c r="G55" s="1"/>
      <c r="H55" s="123"/>
      <c r="I55" s="1"/>
      <c r="J55" s="1"/>
      <c r="K55" s="1"/>
    </row>
    <row r="56" spans="1:26">
      <c r="C56" s="1"/>
      <c r="D56" s="1"/>
      <c r="E56" s="1"/>
      <c r="F56" s="1"/>
      <c r="G56" s="1"/>
      <c r="H56" s="123"/>
      <c r="I56" s="1"/>
      <c r="J56" s="1"/>
      <c r="K56" s="1"/>
    </row>
    <row r="57" spans="1:26">
      <c r="C57" s="1"/>
      <c r="D57" s="1"/>
      <c r="E57" s="1"/>
      <c r="F57" s="1"/>
      <c r="G57" s="1"/>
      <c r="H57" s="123"/>
      <c r="I57" s="1"/>
      <c r="J57" s="1"/>
      <c r="K57" s="1"/>
    </row>
    <row r="58" spans="1:26">
      <c r="C58" s="1"/>
      <c r="D58" s="1"/>
      <c r="E58" s="1"/>
      <c r="F58" s="1"/>
      <c r="G58" s="1"/>
      <c r="H58" s="123"/>
      <c r="I58" s="1"/>
      <c r="J58" s="1"/>
      <c r="K58" s="1"/>
    </row>
    <row r="59" spans="1:26">
      <c r="C59" s="1"/>
      <c r="D59" s="1"/>
      <c r="E59" s="1"/>
      <c r="F59" s="1"/>
      <c r="G59" s="1"/>
      <c r="H59" s="123"/>
      <c r="I59" s="1"/>
      <c r="J59" s="1"/>
      <c r="K59" s="1"/>
    </row>
    <row r="60" spans="1:26">
      <c r="C60" s="1"/>
      <c r="D60" s="1"/>
      <c r="E60" s="1"/>
      <c r="F60" s="1"/>
      <c r="G60" s="1"/>
      <c r="H60" s="123"/>
      <c r="I60" s="1"/>
      <c r="J60" s="1"/>
      <c r="K60" s="1"/>
    </row>
    <row r="61" spans="1:26">
      <c r="C61" s="1"/>
      <c r="D61" s="1"/>
      <c r="E61" s="1"/>
      <c r="F61" s="1"/>
      <c r="G61" s="1"/>
      <c r="H61" s="123"/>
      <c r="I61" s="1"/>
      <c r="J61" s="1"/>
      <c r="K61" s="1"/>
    </row>
    <row r="62" spans="1:26">
      <c r="C62" s="1"/>
      <c r="D62" s="1"/>
      <c r="E62" s="1"/>
      <c r="F62" s="1"/>
      <c r="G62" s="1"/>
      <c r="H62" s="123"/>
      <c r="I62" s="1"/>
      <c r="J62" s="1"/>
      <c r="K62" s="1"/>
    </row>
    <row r="63" spans="1:26">
      <c r="C63" s="1"/>
      <c r="D63" s="1"/>
      <c r="E63" s="1"/>
      <c r="F63" s="1"/>
      <c r="G63" s="1"/>
      <c r="H63" s="123"/>
      <c r="I63" s="1"/>
      <c r="J63" s="1"/>
      <c r="K63" s="1"/>
    </row>
    <row r="64" spans="1:26">
      <c r="C64" s="1"/>
      <c r="D64" s="1"/>
      <c r="E64" s="1"/>
      <c r="F64" s="1"/>
      <c r="G64" s="1"/>
      <c r="H64" s="123"/>
      <c r="I64" s="1"/>
      <c r="J64" s="1"/>
      <c r="K64" s="1"/>
    </row>
    <row r="65" spans="3:11">
      <c r="C65" s="1"/>
      <c r="D65" s="1"/>
      <c r="E65" s="1"/>
      <c r="F65" s="1"/>
      <c r="G65" s="1"/>
      <c r="H65" s="123"/>
      <c r="I65" s="1"/>
      <c r="J65" s="1"/>
      <c r="K65" s="1"/>
    </row>
    <row r="66" spans="3:11">
      <c r="C66" s="1"/>
      <c r="D66" s="1"/>
      <c r="E66" s="1"/>
      <c r="F66" s="1"/>
      <c r="G66" s="1"/>
      <c r="H66" s="123"/>
      <c r="I66" s="1"/>
      <c r="J66" s="1"/>
      <c r="K66" s="1"/>
    </row>
    <row r="67" spans="3:11">
      <c r="C67" s="1"/>
      <c r="D67" s="1"/>
      <c r="E67" s="1"/>
      <c r="F67" s="1"/>
      <c r="G67" s="1"/>
      <c r="H67" s="123"/>
      <c r="I67" s="1"/>
      <c r="J67" s="1"/>
      <c r="K67" s="1"/>
    </row>
    <row r="68" spans="3:11">
      <c r="C68" s="1"/>
      <c r="D68" s="1"/>
      <c r="E68" s="1"/>
      <c r="F68" s="1"/>
      <c r="G68" s="1"/>
      <c r="H68" s="123"/>
      <c r="I68" s="1"/>
      <c r="J68" s="1"/>
      <c r="K68" s="1"/>
    </row>
    <row r="69" spans="3:11">
      <c r="C69" s="1"/>
      <c r="D69" s="1"/>
      <c r="E69" s="1"/>
      <c r="F69" s="1"/>
      <c r="G69" s="1"/>
      <c r="H69" s="123"/>
      <c r="I69" s="1"/>
      <c r="J69" s="1"/>
      <c r="K69" s="1"/>
    </row>
    <row r="70" spans="3:11">
      <c r="C70" s="1"/>
      <c r="D70" s="1"/>
      <c r="E70" s="1"/>
      <c r="F70" s="1"/>
      <c r="G70" s="1"/>
      <c r="H70" s="123"/>
      <c r="I70" s="1"/>
      <c r="J70" s="1"/>
      <c r="K70" s="1"/>
    </row>
    <row r="71" spans="3:11">
      <c r="C71" s="1"/>
      <c r="D71" s="1"/>
      <c r="E71" s="1"/>
      <c r="F71" s="1"/>
      <c r="G71" s="1"/>
      <c r="H71" s="123"/>
      <c r="I71" s="1"/>
      <c r="J71" s="1"/>
      <c r="K71" s="1"/>
    </row>
    <row r="72" spans="3:11">
      <c r="C72" s="1"/>
      <c r="D72" s="1"/>
      <c r="E72" s="1"/>
      <c r="F72" s="1"/>
      <c r="G72" s="1"/>
      <c r="H72" s="123"/>
      <c r="I72" s="1"/>
      <c r="J72" s="1"/>
      <c r="K72" s="1"/>
    </row>
    <row r="73" spans="3:11">
      <c r="C73" s="1"/>
      <c r="D73" s="1"/>
      <c r="E73" s="1"/>
      <c r="F73" s="1"/>
      <c r="G73" s="1"/>
      <c r="H73" s="123"/>
      <c r="I73" s="1"/>
      <c r="J73" s="1"/>
      <c r="K73" s="1"/>
    </row>
    <row r="74" spans="3:11">
      <c r="C74" s="1"/>
      <c r="D74" s="1"/>
      <c r="E74" s="1"/>
      <c r="F74" s="1"/>
      <c r="G74" s="1"/>
      <c r="H74" s="123"/>
      <c r="I74" s="1"/>
      <c r="J74" s="1"/>
      <c r="K74" s="1"/>
    </row>
    <row r="75" spans="3:11">
      <c r="C75" s="1"/>
      <c r="D75" s="1"/>
      <c r="E75" s="1"/>
      <c r="F75" s="1"/>
      <c r="G75" s="1"/>
      <c r="H75" s="123"/>
      <c r="I75" s="1"/>
      <c r="J75" s="1"/>
      <c r="K75" s="1"/>
    </row>
    <row r="76" spans="3:11">
      <c r="C76" s="1"/>
      <c r="D76" s="1"/>
      <c r="E76" s="1"/>
      <c r="F76" s="1"/>
      <c r="G76" s="1"/>
      <c r="H76" s="123"/>
      <c r="I76" s="1"/>
      <c r="J76" s="1"/>
      <c r="K76" s="1"/>
    </row>
    <row r="77" spans="3:11">
      <c r="C77" s="1"/>
      <c r="D77" s="1"/>
      <c r="E77" s="1"/>
      <c r="F77" s="1"/>
      <c r="G77" s="1"/>
      <c r="H77" s="123"/>
      <c r="I77" s="1"/>
      <c r="J77" s="1"/>
      <c r="K77" s="1"/>
    </row>
    <row r="78" spans="3:11">
      <c r="C78" s="1"/>
      <c r="D78" s="1"/>
      <c r="E78" s="1"/>
      <c r="F78" s="1"/>
      <c r="G78" s="1"/>
      <c r="H78" s="123"/>
      <c r="I78" s="1"/>
      <c r="J78" s="1"/>
      <c r="K78" s="1"/>
    </row>
    <row r="79" spans="3:11">
      <c r="C79" s="1"/>
      <c r="D79" s="1"/>
      <c r="E79" s="1"/>
      <c r="F79" s="1"/>
      <c r="G79" s="1"/>
      <c r="H79" s="123"/>
      <c r="I79" s="1"/>
      <c r="J79" s="1"/>
      <c r="K79" s="1"/>
    </row>
    <row r="80" spans="3:11">
      <c r="C80" s="1"/>
      <c r="D80" s="1"/>
      <c r="E80" s="1"/>
      <c r="F80" s="1"/>
      <c r="G80" s="1"/>
      <c r="H80" s="123"/>
      <c r="I80" s="1"/>
      <c r="J80" s="1"/>
      <c r="K80" s="1"/>
    </row>
    <row r="81" spans="3:11">
      <c r="C81" s="1"/>
      <c r="D81" s="1"/>
      <c r="E81" s="1"/>
      <c r="F81" s="1"/>
      <c r="G81" s="1"/>
      <c r="H81" s="123"/>
      <c r="I81" s="1"/>
      <c r="J81" s="1"/>
      <c r="K81" s="1"/>
    </row>
    <row r="82" spans="3:11">
      <c r="C82" s="1"/>
      <c r="D82" s="1"/>
      <c r="E82" s="1"/>
      <c r="F82" s="1"/>
      <c r="G82" s="1"/>
      <c r="H82" s="123"/>
      <c r="I82" s="1"/>
      <c r="J82" s="1"/>
      <c r="K82" s="1"/>
    </row>
    <row r="83" spans="3:11">
      <c r="C83" s="1"/>
      <c r="D83" s="1"/>
      <c r="E83" s="1"/>
      <c r="F83" s="1"/>
      <c r="G83" s="1"/>
      <c r="H83" s="123"/>
      <c r="I83" s="1"/>
      <c r="J83" s="1"/>
      <c r="K83" s="1"/>
    </row>
    <row r="84" spans="3:11">
      <c r="C84" s="1"/>
      <c r="D84" s="1"/>
      <c r="E84" s="1"/>
      <c r="F84" s="1"/>
      <c r="G84" s="1"/>
      <c r="H84" s="123"/>
      <c r="I84" s="1"/>
      <c r="J84" s="1"/>
      <c r="K84" s="1"/>
    </row>
    <row r="85" spans="3:11">
      <c r="C85" s="1"/>
      <c r="D85" s="1"/>
      <c r="E85" s="1"/>
      <c r="F85" s="1"/>
      <c r="G85" s="1"/>
      <c r="H85" s="123"/>
      <c r="I85" s="1"/>
      <c r="J85" s="1"/>
      <c r="K85" s="1"/>
    </row>
    <row r="86" spans="3:11">
      <c r="C86" s="1"/>
      <c r="D86" s="1"/>
      <c r="E86" s="1"/>
      <c r="F86" s="1"/>
      <c r="G86" s="1"/>
      <c r="H86" s="123"/>
      <c r="I86" s="1"/>
      <c r="J86" s="1"/>
      <c r="K86" s="1"/>
    </row>
    <row r="87" spans="3:11">
      <c r="C87" s="1"/>
      <c r="D87" s="1"/>
      <c r="E87" s="1"/>
      <c r="F87" s="1"/>
      <c r="G87" s="1"/>
      <c r="H87" s="123"/>
      <c r="I87" s="1"/>
      <c r="J87" s="1"/>
      <c r="K87" s="1"/>
    </row>
    <row r="88" spans="3:11">
      <c r="C88" s="1"/>
      <c r="D88" s="1"/>
      <c r="E88" s="1"/>
      <c r="F88" s="1"/>
      <c r="G88" s="1"/>
      <c r="H88" s="123"/>
      <c r="I88" s="1"/>
      <c r="J88" s="1"/>
      <c r="K88" s="1"/>
    </row>
    <row r="89" spans="3:11">
      <c r="C89" s="1"/>
      <c r="D89" s="1"/>
      <c r="E89" s="1"/>
      <c r="F89" s="1"/>
      <c r="G89" s="1"/>
      <c r="H89" s="123"/>
      <c r="I89" s="1"/>
      <c r="J89" s="1"/>
      <c r="K89" s="1"/>
    </row>
    <row r="90" spans="3:11">
      <c r="C90" s="1"/>
      <c r="D90" s="1"/>
      <c r="E90" s="1"/>
      <c r="F90" s="1"/>
      <c r="G90" s="1"/>
      <c r="H90" s="123"/>
      <c r="I90" s="1"/>
      <c r="J90" s="1"/>
      <c r="K90" s="1"/>
    </row>
    <row r="91" spans="3:11">
      <c r="C91" s="1"/>
      <c r="D91" s="1"/>
      <c r="E91" s="1"/>
      <c r="F91" s="1"/>
      <c r="G91" s="1"/>
      <c r="H91" s="123"/>
      <c r="I91" s="1"/>
      <c r="J91" s="1"/>
      <c r="K91" s="1"/>
    </row>
    <row r="92" spans="3:11">
      <c r="C92" s="1"/>
      <c r="D92" s="1"/>
      <c r="E92" s="1"/>
      <c r="F92" s="1"/>
      <c r="G92" s="1"/>
      <c r="H92" s="123"/>
      <c r="I92" s="1"/>
      <c r="J92" s="1"/>
      <c r="K92" s="1"/>
    </row>
    <row r="93" spans="3:11">
      <c r="C93" s="1"/>
      <c r="D93" s="1"/>
      <c r="E93" s="1"/>
      <c r="F93" s="1"/>
      <c r="G93" s="1"/>
      <c r="H93" s="123"/>
      <c r="I93" s="1"/>
      <c r="J93" s="1"/>
      <c r="K93" s="1"/>
    </row>
    <row r="94" spans="3:11">
      <c r="C94" s="1"/>
      <c r="D94" s="1"/>
      <c r="E94" s="1"/>
      <c r="F94" s="1"/>
      <c r="G94" s="1"/>
      <c r="H94" s="123"/>
      <c r="I94" s="1"/>
      <c r="J94" s="1"/>
      <c r="K94" s="1"/>
    </row>
    <row r="95" spans="3:11">
      <c r="C95" s="1"/>
      <c r="D95" s="1"/>
      <c r="E95" s="1"/>
      <c r="F95" s="1"/>
      <c r="G95" s="1"/>
      <c r="H95" s="123"/>
      <c r="I95" s="1"/>
      <c r="J95" s="1"/>
      <c r="K95" s="1"/>
    </row>
    <row r="96" spans="3:11">
      <c r="C96" s="1"/>
      <c r="D96" s="1"/>
      <c r="E96" s="1"/>
      <c r="F96" s="1"/>
      <c r="G96" s="1"/>
      <c r="H96" s="123"/>
      <c r="I96" s="1"/>
      <c r="J96" s="1"/>
      <c r="K96" s="1"/>
    </row>
    <row r="97" spans="3:11">
      <c r="C97" s="1"/>
      <c r="D97" s="1"/>
      <c r="E97" s="1"/>
      <c r="F97" s="1"/>
      <c r="G97" s="1"/>
      <c r="H97" s="123"/>
      <c r="I97" s="1"/>
      <c r="J97" s="1"/>
      <c r="K97" s="1"/>
    </row>
    <row r="98" spans="3:11">
      <c r="C98" s="1"/>
      <c r="D98" s="1"/>
      <c r="E98" s="1"/>
      <c r="F98" s="1"/>
      <c r="G98" s="1"/>
      <c r="H98" s="123"/>
      <c r="I98" s="1"/>
      <c r="J98" s="1"/>
      <c r="K98" s="1"/>
    </row>
    <row r="99" spans="3:11">
      <c r="C99" s="1"/>
      <c r="D99" s="1"/>
      <c r="E99" s="1"/>
      <c r="F99" s="1"/>
      <c r="G99" s="1"/>
      <c r="H99" s="123"/>
      <c r="I99" s="1"/>
      <c r="J99" s="1"/>
      <c r="K99" s="1"/>
    </row>
    <row r="100" spans="3:11">
      <c r="C100" s="1"/>
      <c r="D100" s="1"/>
      <c r="E100" s="1"/>
      <c r="F100" s="1"/>
      <c r="G100" s="1"/>
      <c r="H100" s="123"/>
      <c r="I100" s="1"/>
      <c r="J100" s="1"/>
      <c r="K100" s="1"/>
    </row>
    <row r="101" spans="3:11">
      <c r="C101" s="1"/>
      <c r="D101" s="1"/>
      <c r="E101" s="1"/>
      <c r="F101" s="1"/>
      <c r="G101" s="1"/>
      <c r="H101" s="123"/>
      <c r="I101" s="1"/>
      <c r="J101" s="1"/>
      <c r="K101" s="1"/>
    </row>
    <row r="102" spans="3:11">
      <c r="C102" s="1"/>
      <c r="D102" s="1"/>
      <c r="E102" s="1"/>
      <c r="F102" s="1"/>
      <c r="G102" s="1"/>
      <c r="H102" s="123"/>
      <c r="I102" s="1"/>
      <c r="J102" s="1"/>
      <c r="K102" s="1"/>
    </row>
    <row r="103" spans="3:11">
      <c r="C103" s="1"/>
      <c r="D103" s="1"/>
      <c r="E103" s="1"/>
      <c r="F103" s="1"/>
      <c r="G103" s="1"/>
      <c r="H103" s="123"/>
      <c r="I103" s="1"/>
      <c r="J103" s="1"/>
      <c r="K103" s="1"/>
    </row>
    <row r="104" spans="3:11">
      <c r="C104" s="1"/>
      <c r="D104" s="1"/>
      <c r="E104" s="1"/>
      <c r="F104" s="1"/>
      <c r="G104" s="1"/>
      <c r="H104" s="123"/>
      <c r="I104" s="1"/>
      <c r="J104" s="1"/>
      <c r="K104" s="1"/>
    </row>
    <row r="105" spans="3:11">
      <c r="C105" s="876" t="s">
        <v>250</v>
      </c>
      <c r="D105" s="876"/>
      <c r="E105" s="876"/>
      <c r="F105" s="876"/>
      <c r="G105" s="876"/>
      <c r="H105" s="876"/>
      <c r="I105" s="876"/>
      <c r="J105" s="876"/>
      <c r="K105" s="876"/>
    </row>
    <row r="106" spans="3:11">
      <c r="C106" s="225"/>
      <c r="D106" s="226">
        <v>2023</v>
      </c>
      <c r="E106" s="226" t="s">
        <v>348</v>
      </c>
      <c r="F106" s="226">
        <v>0</v>
      </c>
      <c r="G106" s="226" t="s">
        <v>348</v>
      </c>
      <c r="H106" s="226" t="s">
        <v>348</v>
      </c>
      <c r="I106" s="874" t="s">
        <v>349</v>
      </c>
      <c r="J106" s="874"/>
      <c r="K106" s="225" t="s">
        <v>272</v>
      </c>
    </row>
    <row r="107" spans="3:11">
      <c r="C107" s="225" t="s">
        <v>51</v>
      </c>
      <c r="D107" s="226" t="s">
        <v>347</v>
      </c>
      <c r="E107" s="226" t="s">
        <v>350</v>
      </c>
      <c r="F107" s="226" t="s">
        <v>351</v>
      </c>
      <c r="G107" s="226" t="s">
        <v>352</v>
      </c>
      <c r="H107" s="226" t="s">
        <v>347</v>
      </c>
      <c r="I107" s="226">
        <v>2023</v>
      </c>
      <c r="J107" s="226">
        <v>2022</v>
      </c>
      <c r="K107" s="226">
        <v>2022</v>
      </c>
    </row>
    <row r="108" spans="3:11" ht="12" customHeight="1">
      <c r="C108" s="489" t="s">
        <v>424</v>
      </c>
      <c r="D108" s="494">
        <v>83.547353999999984</v>
      </c>
      <c r="E108" s="495">
        <v>76.754770000000065</v>
      </c>
      <c r="F108" s="495">
        <v>38.045999999999992</v>
      </c>
      <c r="G108" s="495">
        <v>58.200000000000017</v>
      </c>
      <c r="H108" s="496">
        <v>57.399999999999991</v>
      </c>
      <c r="I108" s="494">
        <v>160.30212399999994</v>
      </c>
      <c r="J108" s="496">
        <v>123.42318699999998</v>
      </c>
      <c r="K108" s="496">
        <v>219.62987999999996</v>
      </c>
    </row>
    <row r="109" spans="3:11" ht="12" customHeight="1">
      <c r="C109" s="489" t="s">
        <v>426</v>
      </c>
      <c r="D109" s="494">
        <v>9.8743999999999998E-2</v>
      </c>
      <c r="E109" s="495">
        <v>-7.4830689999999995</v>
      </c>
      <c r="F109" s="495">
        <v>-4.9210000000000003</v>
      </c>
      <c r="G109" s="495">
        <v>-0.65688299999999999</v>
      </c>
      <c r="H109" s="496">
        <v>-4.2</v>
      </c>
      <c r="I109" s="494">
        <v>-7.3843249999999996</v>
      </c>
      <c r="J109" s="496">
        <v>-7.008165</v>
      </c>
      <c r="K109" s="496">
        <v>-12.585634000000001</v>
      </c>
    </row>
    <row r="110" spans="3:11" ht="12" customHeight="1">
      <c r="C110" s="485" t="s">
        <v>427</v>
      </c>
      <c r="D110" s="493">
        <v>83.646097999999981</v>
      </c>
      <c r="E110" s="664">
        <v>69.271701000000064</v>
      </c>
      <c r="F110" s="664">
        <v>33.124999999999993</v>
      </c>
      <c r="G110" s="664">
        <v>57.543117000000017</v>
      </c>
      <c r="H110" s="664">
        <v>53.199999999999989</v>
      </c>
      <c r="I110" s="493">
        <v>152.91779899999995</v>
      </c>
      <c r="J110" s="664">
        <v>116.41502199999998</v>
      </c>
      <c r="K110" s="664">
        <v>207.04424599999996</v>
      </c>
    </row>
    <row r="111" spans="3:11" ht="12" customHeight="1">
      <c r="C111" s="485" t="s">
        <v>428</v>
      </c>
      <c r="D111" s="493">
        <v>-41.016143</v>
      </c>
      <c r="E111" s="664">
        <v>-37.670327</v>
      </c>
      <c r="F111" s="664">
        <v>-33.404300000000006</v>
      </c>
      <c r="G111" s="664">
        <v>-30.7</v>
      </c>
      <c r="H111" s="664">
        <v>-27.5199</v>
      </c>
      <c r="I111" s="493">
        <v>-78.68647</v>
      </c>
      <c r="J111" s="664">
        <v>-53.707568000000002</v>
      </c>
      <c r="K111" s="664">
        <v>-117.812556</v>
      </c>
    </row>
    <row r="112" spans="3:11" ht="12" customHeight="1">
      <c r="C112" s="456" t="s">
        <v>430</v>
      </c>
      <c r="D112" s="457">
        <v>42.629954999999981</v>
      </c>
      <c r="E112" s="474">
        <v>31.601374000000064</v>
      </c>
      <c r="F112" s="474">
        <v>-0.27930000000001343</v>
      </c>
      <c r="G112" s="474">
        <v>26.843117000000017</v>
      </c>
      <c r="H112" s="474">
        <v>25.680099999999989</v>
      </c>
      <c r="I112" s="457">
        <v>74.231328999999945</v>
      </c>
      <c r="J112" s="474">
        <v>62.707453999999977</v>
      </c>
      <c r="K112" s="474">
        <v>89.231689999999958</v>
      </c>
    </row>
    <row r="113" spans="3:11" ht="12" customHeight="1">
      <c r="C113" s="159" t="s">
        <v>429</v>
      </c>
      <c r="D113" s="156">
        <v>8.2520120000000006</v>
      </c>
      <c r="E113" s="665">
        <v>-5.0040789999999999</v>
      </c>
      <c r="F113" s="665">
        <v>-4.1619999999999999</v>
      </c>
      <c r="G113" s="665">
        <v>-1.893</v>
      </c>
      <c r="H113" s="663">
        <v>-0.64500000000000002</v>
      </c>
      <c r="I113" s="156">
        <v>3.2479330000000002</v>
      </c>
      <c r="J113" s="663">
        <v>0.124879</v>
      </c>
      <c r="K113" s="663">
        <v>-5.9304329999999998</v>
      </c>
    </row>
    <row r="114" spans="3:11" ht="12" customHeight="1">
      <c r="C114" s="456" t="s">
        <v>431</v>
      </c>
      <c r="D114" s="457">
        <v>50.881966999999982</v>
      </c>
      <c r="E114" s="474">
        <v>26.597295000000063</v>
      </c>
      <c r="F114" s="474">
        <v>-4.4413000000000133</v>
      </c>
      <c r="G114" s="474">
        <v>24.950117000000017</v>
      </c>
      <c r="H114" s="474">
        <v>25.035099999999989</v>
      </c>
      <c r="I114" s="457">
        <v>77.479261999999949</v>
      </c>
      <c r="J114" s="474">
        <v>62.832332999999977</v>
      </c>
      <c r="K114" s="474">
        <v>83.301256999999964</v>
      </c>
    </row>
    <row r="115" spans="3:11">
      <c r="C115" s="624"/>
      <c r="D115" s="1"/>
      <c r="E115" s="1"/>
      <c r="F115" s="1"/>
      <c r="G115" s="1"/>
      <c r="H115" s="123"/>
      <c r="I115" s="1"/>
      <c r="J115" s="1"/>
      <c r="K115" s="1"/>
    </row>
    <row r="116" spans="3:11">
      <c r="C116" s="1"/>
      <c r="D116" s="1"/>
      <c r="E116" s="1"/>
      <c r="F116" s="1"/>
      <c r="G116" s="1"/>
      <c r="H116" s="123"/>
      <c r="I116" s="1"/>
      <c r="J116" s="1"/>
      <c r="K116" s="1"/>
    </row>
    <row r="117" spans="3:11">
      <c r="C117" s="241" t="s">
        <v>251</v>
      </c>
      <c r="D117" s="241"/>
      <c r="E117" s="241"/>
      <c r="F117" s="241"/>
      <c r="G117" s="241"/>
      <c r="H117" s="123"/>
      <c r="I117" s="1"/>
      <c r="J117" s="1"/>
      <c r="K117" s="1"/>
    </row>
    <row r="118" spans="3:11" ht="25.5">
      <c r="C118" s="273" t="s">
        <v>51</v>
      </c>
      <c r="D118" s="304" t="s">
        <v>98</v>
      </c>
      <c r="E118" s="274" t="s">
        <v>402</v>
      </c>
      <c r="F118" s="274" t="s">
        <v>403</v>
      </c>
      <c r="G118" s="274" t="s">
        <v>404</v>
      </c>
      <c r="H118" s="123"/>
      <c r="I118" s="1"/>
      <c r="J118" s="1"/>
      <c r="K118" s="1"/>
    </row>
    <row r="119" spans="3:11">
      <c r="C119" s="275" t="s">
        <v>432</v>
      </c>
      <c r="D119" s="674">
        <v>0</v>
      </c>
      <c r="E119" s="156">
        <v>0</v>
      </c>
      <c r="F119" s="261">
        <v>0</v>
      </c>
      <c r="G119" s="261">
        <v>0</v>
      </c>
      <c r="H119" s="123"/>
      <c r="I119" s="1"/>
      <c r="J119" s="1"/>
      <c r="K119" s="1"/>
    </row>
    <row r="120" spans="3:11" ht="14.25" customHeight="1">
      <c r="C120" s="276" t="s">
        <v>433</v>
      </c>
      <c r="D120" s="674">
        <v>2.5529579356850314E-3</v>
      </c>
      <c r="E120" s="156">
        <v>100.57992400000001</v>
      </c>
      <c r="F120" s="261">
        <v>24.976130000000001</v>
      </c>
      <c r="G120" s="261">
        <v>6.0693200000000003</v>
      </c>
      <c r="H120" s="123"/>
      <c r="I120" s="1"/>
      <c r="J120" s="1"/>
      <c r="K120" s="1"/>
    </row>
    <row r="121" spans="3:11" ht="25.5">
      <c r="C121" s="776" t="s">
        <v>434</v>
      </c>
      <c r="D121" s="674">
        <v>1.5997239051017947E-2</v>
      </c>
      <c r="E121" s="156">
        <v>630.24974499999996</v>
      </c>
      <c r="F121" s="261">
        <v>1129.2375730000001</v>
      </c>
      <c r="G121" s="261">
        <v>1368.706023</v>
      </c>
      <c r="H121" s="123"/>
      <c r="I121" s="1"/>
      <c r="J121" s="1"/>
      <c r="K121" s="1"/>
    </row>
    <row r="122" spans="3:11" ht="12" customHeight="1">
      <c r="C122" s="275" t="s">
        <v>344</v>
      </c>
      <c r="D122" s="674">
        <v>7.9587890746877655E-3</v>
      </c>
      <c r="E122" s="156">
        <v>313.555656</v>
      </c>
      <c r="F122" s="261">
        <v>459.34809300000001</v>
      </c>
      <c r="G122" s="261">
        <v>288.17918500000002</v>
      </c>
      <c r="H122" s="123"/>
      <c r="I122" s="1"/>
      <c r="J122" s="1"/>
    </row>
    <row r="123" spans="3:11" ht="12" customHeight="1">
      <c r="C123" s="275" t="s">
        <v>435</v>
      </c>
      <c r="D123" s="674">
        <v>0.97024808235343662</v>
      </c>
      <c r="E123" s="156">
        <v>38225.259030000001</v>
      </c>
      <c r="F123" s="261">
        <v>37470.299482000002</v>
      </c>
      <c r="G123" s="261">
        <v>26429.958707999998</v>
      </c>
      <c r="H123" s="123"/>
      <c r="I123" s="1"/>
      <c r="J123" s="1"/>
    </row>
    <row r="124" spans="3:11" ht="12" customHeight="1">
      <c r="C124" s="275" t="s">
        <v>436</v>
      </c>
      <c r="D124" s="674">
        <v>0</v>
      </c>
      <c r="E124" s="156">
        <v>0</v>
      </c>
      <c r="F124" s="261">
        <v>0</v>
      </c>
      <c r="G124" s="261">
        <v>0</v>
      </c>
      <c r="H124" s="123"/>
      <c r="I124" s="1"/>
      <c r="J124" s="1"/>
    </row>
    <row r="125" spans="3:11" ht="12" customHeight="1">
      <c r="C125" s="275" t="s">
        <v>410</v>
      </c>
      <c r="D125" s="674">
        <v>3.2429315851724683E-3</v>
      </c>
      <c r="E125" s="156">
        <v>127.763097</v>
      </c>
      <c r="F125" s="261">
        <v>29.255519</v>
      </c>
      <c r="G125" s="261">
        <v>21.530068</v>
      </c>
      <c r="H125" s="123"/>
      <c r="I125" s="1"/>
      <c r="J125" s="1"/>
    </row>
    <row r="126" spans="3:11" ht="12" customHeight="1">
      <c r="C126" s="520" t="s">
        <v>437</v>
      </c>
      <c r="D126" s="675">
        <v>0.60211567556404844</v>
      </c>
      <c r="E126" s="457">
        <v>39397.407452000007</v>
      </c>
      <c r="F126" s="458">
        <v>39113.116797000002</v>
      </c>
      <c r="G126" s="458">
        <v>28114.443303999997</v>
      </c>
      <c r="H126" s="123"/>
      <c r="I126" s="1"/>
      <c r="J126" s="1"/>
    </row>
    <row r="127" spans="3:11" ht="7.5" customHeight="1">
      <c r="C127" s="553">
        <v>0</v>
      </c>
      <c r="D127" s="676">
        <v>0</v>
      </c>
      <c r="E127" s="539">
        <v>0</v>
      </c>
      <c r="F127" s="670">
        <v>0</v>
      </c>
      <c r="G127" s="670">
        <v>0</v>
      </c>
      <c r="H127" s="123"/>
      <c r="I127" s="1"/>
      <c r="J127" s="1"/>
    </row>
    <row r="128" spans="3:11" ht="12" customHeight="1">
      <c r="C128" s="275" t="s">
        <v>438</v>
      </c>
      <c r="D128" s="674">
        <v>2.3128764640213361E-2</v>
      </c>
      <c r="E128" s="156">
        <v>911.21142899999995</v>
      </c>
      <c r="F128" s="261">
        <v>6888.0841</v>
      </c>
      <c r="G128" s="261">
        <v>1757.323895</v>
      </c>
      <c r="H128" s="123"/>
      <c r="I128" s="1"/>
      <c r="J128" s="1"/>
    </row>
    <row r="129" spans="2:16" ht="12" customHeight="1">
      <c r="C129" s="276" t="s">
        <v>439</v>
      </c>
      <c r="D129" s="674">
        <v>0</v>
      </c>
      <c r="E129" s="538">
        <v>0</v>
      </c>
      <c r="F129" s="671">
        <v>0</v>
      </c>
      <c r="G129" s="671">
        <v>0</v>
      </c>
      <c r="H129" s="123"/>
      <c r="I129" s="1"/>
      <c r="J129" s="1"/>
    </row>
    <row r="130" spans="2:16" ht="12" customHeight="1">
      <c r="C130" s="275" t="s">
        <v>440</v>
      </c>
      <c r="D130" s="674">
        <v>0.89964682012970798</v>
      </c>
      <c r="E130" s="156">
        <v>35443.677054000007</v>
      </c>
      <c r="F130" s="261">
        <v>29493.364888</v>
      </c>
      <c r="G130" s="261">
        <v>24601.687472000001</v>
      </c>
      <c r="H130" s="123"/>
      <c r="I130" s="1"/>
      <c r="J130" s="1"/>
    </row>
    <row r="131" spans="2:16">
      <c r="C131" s="276" t="s">
        <v>441</v>
      </c>
      <c r="D131" s="677">
        <v>8.5552003974186269E-6</v>
      </c>
      <c r="E131" s="537">
        <v>0.33705200000000002</v>
      </c>
      <c r="F131" s="672">
        <v>0</v>
      </c>
      <c r="G131" s="672">
        <v>13.383119000000001</v>
      </c>
      <c r="H131" s="123"/>
      <c r="I131" s="1"/>
      <c r="J131" s="1"/>
    </row>
    <row r="132" spans="2:16" ht="12" customHeight="1">
      <c r="C132" s="275" t="s">
        <v>442</v>
      </c>
      <c r="D132" s="674">
        <v>6.254581946220257E-4</v>
      </c>
      <c r="E132" s="156">
        <v>24.641379000000001</v>
      </c>
      <c r="F132" s="261">
        <v>24.641379000000001</v>
      </c>
      <c r="G132" s="261">
        <v>0</v>
      </c>
      <c r="H132" s="123"/>
      <c r="I132" s="1"/>
      <c r="J132" s="1"/>
    </row>
    <row r="133" spans="2:16" ht="12" customHeight="1">
      <c r="C133" s="275" t="s">
        <v>414</v>
      </c>
      <c r="D133" s="674">
        <v>0</v>
      </c>
      <c r="E133" s="308">
        <v>0</v>
      </c>
      <c r="F133" s="673">
        <v>0</v>
      </c>
      <c r="G133" s="673">
        <v>0</v>
      </c>
      <c r="H133" s="123"/>
      <c r="I133" s="1"/>
      <c r="J133" s="1"/>
    </row>
    <row r="134" spans="2:16" ht="12" customHeight="1">
      <c r="C134" s="275" t="s">
        <v>412</v>
      </c>
      <c r="D134" s="674">
        <v>7.6590401835059163E-2</v>
      </c>
      <c r="E134" s="156">
        <v>3017.4568589999999</v>
      </c>
      <c r="F134" s="261">
        <v>2707.0230350000002</v>
      </c>
      <c r="G134" s="261">
        <v>1742.0480549999997</v>
      </c>
      <c r="H134" s="123"/>
      <c r="I134" s="1"/>
      <c r="J134" s="1"/>
    </row>
    <row r="135" spans="2:16" ht="12" customHeight="1">
      <c r="C135" s="520" t="s">
        <v>443</v>
      </c>
      <c r="D135" s="675">
        <v>1</v>
      </c>
      <c r="E135" s="457">
        <v>39397.323773000011</v>
      </c>
      <c r="F135" s="458">
        <v>39113.113402000003</v>
      </c>
      <c r="G135" s="458">
        <v>28114.442541</v>
      </c>
      <c r="H135" s="123"/>
      <c r="I135" s="1"/>
      <c r="J135" s="1"/>
    </row>
    <row r="136" spans="2:16">
      <c r="C136" s="624"/>
      <c r="D136" s="1"/>
      <c r="E136" s="1"/>
      <c r="F136" s="1"/>
      <c r="G136" s="1"/>
      <c r="H136" s="123"/>
      <c r="I136" s="1"/>
      <c r="J136" s="1"/>
    </row>
    <row r="137" spans="2:16">
      <c r="C137" s="1"/>
      <c r="D137" s="1"/>
      <c r="E137" s="1"/>
      <c r="F137" s="1"/>
      <c r="G137" s="1"/>
      <c r="H137" s="123"/>
      <c r="I137" s="1"/>
      <c r="J137" s="1"/>
    </row>
    <row r="138" spans="2:16" s="2" customFormat="1">
      <c r="B138" s="1"/>
      <c r="C138" s="329" t="s">
        <v>307</v>
      </c>
      <c r="D138" s="329"/>
      <c r="E138" s="329"/>
      <c r="F138" s="329"/>
      <c r="G138" s="329"/>
      <c r="H138" s="1"/>
      <c r="I138" s="1"/>
      <c r="J138" s="1"/>
      <c r="K138" s="1"/>
      <c r="L138" s="1"/>
      <c r="M138"/>
      <c r="N138"/>
      <c r="O138"/>
      <c r="P138"/>
    </row>
    <row r="139" spans="2:16" s="2" customFormat="1">
      <c r="B139" s="1"/>
      <c r="C139" s="258"/>
      <c r="D139" s="258">
        <v>2023</v>
      </c>
      <c r="E139" s="258" t="s">
        <v>348</v>
      </c>
      <c r="F139" s="258">
        <f>'1. Key figures'!F5</f>
        <v>2022</v>
      </c>
      <c r="G139" s="258" t="str">
        <f>'1. Key figures'!G5</f>
        <v/>
      </c>
      <c r="H139" s="258" t="str">
        <f>'1. Key figures'!H5</f>
        <v/>
      </c>
      <c r="I139" s="258" t="str">
        <f>'1. Key figures'!I5</f>
        <v/>
      </c>
      <c r="J139" s="258">
        <f>'1. Key figures'!J5</f>
        <v>2021</v>
      </c>
      <c r="K139" s="1"/>
      <c r="L139" s="1"/>
      <c r="M139"/>
      <c r="N139"/>
      <c r="O139"/>
      <c r="P139"/>
    </row>
    <row r="140" spans="2:16" s="2" customFormat="1">
      <c r="B140" s="1"/>
      <c r="C140" s="4" t="s">
        <v>51</v>
      </c>
      <c r="D140" s="135" t="s">
        <v>347</v>
      </c>
      <c r="E140" s="135" t="s">
        <v>350</v>
      </c>
      <c r="F140" s="135" t="s">
        <v>351</v>
      </c>
      <c r="G140" s="135" t="s">
        <v>352</v>
      </c>
      <c r="H140" s="135" t="s">
        <v>347</v>
      </c>
      <c r="I140" s="135" t="s">
        <v>350</v>
      </c>
      <c r="J140" s="135" t="s">
        <v>351</v>
      </c>
      <c r="K140" s="1"/>
      <c r="L140" s="1"/>
      <c r="M140"/>
      <c r="N140"/>
      <c r="O140"/>
      <c r="P140"/>
    </row>
    <row r="141" spans="2:16" s="2" customFormat="1">
      <c r="B141" s="1"/>
      <c r="C141" s="189" t="s">
        <v>170</v>
      </c>
      <c r="D141" s="11">
        <f>'1. Key figures'!D35</f>
        <v>0.20687212532966243</v>
      </c>
      <c r="E141" s="33">
        <f>'1. Key figures'!E35</f>
        <v>0.20238391369351258</v>
      </c>
      <c r="F141" s="33">
        <f>'1. Key figures'!F35</f>
        <v>0.21279005993245284</v>
      </c>
      <c r="G141" s="33">
        <f>'1. Key figures'!G35</f>
        <v>0.20273372307115503</v>
      </c>
      <c r="H141" s="33">
        <f>'1. Key figures'!H35</f>
        <v>0.19110308173500204</v>
      </c>
      <c r="I141" s="33">
        <f>'1. Key figures'!I35</f>
        <v>0.20486953719934381</v>
      </c>
      <c r="J141" s="33">
        <f>'1. Key figures'!J35</f>
        <v>0.20294830998583122</v>
      </c>
      <c r="K141" s="1"/>
      <c r="L141" s="1"/>
      <c r="M141"/>
      <c r="N141"/>
      <c r="O141"/>
      <c r="P141"/>
    </row>
    <row r="142" spans="2:16" s="2" customFormat="1">
      <c r="B142" s="1"/>
      <c r="C142" s="189" t="s">
        <v>169</v>
      </c>
      <c r="D142" s="9">
        <f>'1. Key figures'!D36</f>
        <v>0.17153523205370683</v>
      </c>
      <c r="E142" s="10">
        <f>'1. Key figures'!E36</f>
        <v>0.16477324576423155</v>
      </c>
      <c r="F142" s="10">
        <f>'1. Key figures'!F36</f>
        <v>0.17243961984766612</v>
      </c>
      <c r="G142" s="10">
        <f>'1. Key figures'!G36</f>
        <v>0.16058764203558859</v>
      </c>
      <c r="H142" s="10">
        <f>'1. Key figures'!H36</f>
        <v>0.14784024187341549</v>
      </c>
      <c r="I142" s="10">
        <f>'1. Key figures'!I36</f>
        <v>0.15641443983152126</v>
      </c>
      <c r="J142" s="10">
        <f>'1. Key figures'!J36</f>
        <v>0.16780638718210428</v>
      </c>
      <c r="K142" s="1"/>
      <c r="L142" s="1"/>
      <c r="M142"/>
      <c r="N142"/>
      <c r="O142"/>
      <c r="P142"/>
    </row>
    <row r="143" spans="2:16" s="2" customFormat="1">
      <c r="B143" s="1"/>
      <c r="C143" s="775" t="s">
        <v>168</v>
      </c>
      <c r="D143" s="359">
        <f>'1. Key figures'!D37</f>
        <v>0.15654382278511958</v>
      </c>
      <c r="E143" s="360">
        <f>'1. Key figures'!E37</f>
        <v>0.14881720482453656</v>
      </c>
      <c r="F143" s="360">
        <f>'1. Key figures'!F37</f>
        <v>0.15654399193547741</v>
      </c>
      <c r="G143" s="360">
        <f>'1. Key figures'!G37</f>
        <v>0.14398464041551698</v>
      </c>
      <c r="H143" s="360">
        <f>'1. Key figures'!H37</f>
        <v>0.13604128554752826</v>
      </c>
      <c r="I143" s="360">
        <f>'1. Key figures'!I37</f>
        <v>0.14319941327666055</v>
      </c>
      <c r="J143" s="360">
        <f>'1. Key figures'!J37</f>
        <v>0.15405519999803724</v>
      </c>
      <c r="K143" s="1"/>
      <c r="L143" s="1"/>
      <c r="M143"/>
      <c r="N143"/>
      <c r="O143"/>
      <c r="P143"/>
    </row>
    <row r="144" spans="2:16" s="2" customFormat="1">
      <c r="B144" s="1"/>
      <c r="C144" s="763"/>
      <c r="D144" s="764"/>
      <c r="E144" s="764"/>
      <c r="F144" s="764"/>
      <c r="G144" s="764"/>
      <c r="H144" s="764"/>
      <c r="I144" s="764"/>
      <c r="J144" s="764"/>
      <c r="K144" s="1"/>
      <c r="L144" s="1"/>
      <c r="M144"/>
      <c r="N144"/>
      <c r="O144"/>
      <c r="P144"/>
    </row>
    <row r="145" spans="2:16">
      <c r="C145" s="1"/>
      <c r="D145" s="1"/>
      <c r="E145" s="1"/>
      <c r="F145" s="1"/>
      <c r="G145" s="1"/>
      <c r="H145" s="123"/>
      <c r="I145" s="1"/>
      <c r="J145" s="1"/>
    </row>
    <row r="146" spans="2:16">
      <c r="C146" s="1"/>
      <c r="D146" s="1"/>
      <c r="E146" s="1"/>
      <c r="F146" s="1"/>
      <c r="G146" s="1"/>
      <c r="H146" s="123"/>
      <c r="I146" s="1"/>
      <c r="J146" s="1"/>
    </row>
    <row r="147" spans="2:16">
      <c r="C147" s="1"/>
      <c r="D147" s="1"/>
      <c r="E147" s="1"/>
      <c r="F147" s="1"/>
      <c r="G147" s="1"/>
      <c r="H147" s="123"/>
      <c r="I147" s="1"/>
      <c r="J147" s="1"/>
    </row>
    <row r="148" spans="2:16">
      <c r="C148" s="1"/>
      <c r="D148" s="1"/>
      <c r="E148" s="1"/>
      <c r="F148" s="1"/>
      <c r="G148" s="1"/>
      <c r="H148" s="123"/>
      <c r="I148" s="1"/>
      <c r="J148" s="1"/>
    </row>
    <row r="149" spans="2:16">
      <c r="C149" s="1"/>
      <c r="D149" s="1"/>
      <c r="E149" s="1"/>
      <c r="F149" s="1"/>
      <c r="G149" s="1"/>
      <c r="H149" s="123"/>
      <c r="I149" s="1"/>
      <c r="J149" s="1"/>
    </row>
    <row r="150" spans="2:16">
      <c r="C150" s="1"/>
      <c r="D150" s="1"/>
      <c r="E150" s="1"/>
      <c r="F150" s="1"/>
      <c r="G150" s="1"/>
      <c r="H150" s="123"/>
      <c r="I150" s="1"/>
      <c r="J150" s="1"/>
    </row>
    <row r="151" spans="2:16">
      <c r="B151" s="2"/>
      <c r="C151" s="2"/>
      <c r="D151" s="2"/>
      <c r="E151" s="2"/>
      <c r="F151" s="2"/>
      <c r="G151" s="2"/>
      <c r="H151" s="2"/>
      <c r="I151" s="2"/>
      <c r="J151" s="2"/>
      <c r="K151" s="2"/>
      <c r="L151" s="2"/>
      <c r="M151" s="2"/>
      <c r="N151" s="2"/>
      <c r="O151" s="2"/>
      <c r="P151" s="2"/>
    </row>
    <row r="152" spans="2:16" hidden="1">
      <c r="B152" s="2"/>
      <c r="C152" s="2"/>
      <c r="D152" s="2"/>
      <c r="E152" s="2"/>
      <c r="F152" s="2"/>
      <c r="G152" s="2"/>
      <c r="H152" s="2"/>
      <c r="I152" s="2"/>
      <c r="J152" s="2"/>
      <c r="K152" s="2"/>
      <c r="L152" s="2"/>
      <c r="M152" s="2"/>
      <c r="N152" s="2"/>
      <c r="O152" s="2"/>
      <c r="P152" s="2"/>
    </row>
    <row r="153" spans="2:16" hidden="1">
      <c r="B153" s="2"/>
      <c r="C153" s="2"/>
      <c r="D153" s="2"/>
      <c r="E153" s="2"/>
      <c r="F153" s="2"/>
      <c r="G153" s="2"/>
      <c r="H153" s="2"/>
      <c r="I153" s="2"/>
      <c r="J153" s="2"/>
      <c r="K153" s="2"/>
      <c r="L153" s="2"/>
      <c r="M153" s="2"/>
      <c r="N153" s="2"/>
      <c r="O153" s="2"/>
      <c r="P153" s="2"/>
    </row>
    <row r="154" spans="2:16" hidden="1">
      <c r="B154" s="2"/>
      <c r="C154" s="2"/>
      <c r="D154" s="2"/>
      <c r="E154" s="2"/>
      <c r="F154" s="2"/>
      <c r="G154" s="2"/>
      <c r="H154" s="2"/>
      <c r="I154" s="2"/>
      <c r="J154" s="2"/>
      <c r="K154" s="2"/>
      <c r="L154" s="2"/>
      <c r="M154" s="2"/>
      <c r="N154" s="2"/>
      <c r="O154" s="2"/>
      <c r="P154" s="2"/>
    </row>
    <row r="155" spans="2:16" hidden="1">
      <c r="B155" s="2"/>
      <c r="C155" s="2"/>
      <c r="D155" s="2"/>
      <c r="E155" s="2"/>
      <c r="F155" s="2"/>
      <c r="G155" s="2"/>
      <c r="H155" s="2"/>
      <c r="I155" s="2"/>
      <c r="J155" s="2"/>
      <c r="K155" s="2"/>
      <c r="L155" s="2"/>
      <c r="M155" s="2"/>
      <c r="N155" s="2"/>
      <c r="O155" s="2"/>
      <c r="P155" s="2"/>
    </row>
    <row r="156" spans="2:16" hidden="1">
      <c r="B156" s="2"/>
      <c r="C156" s="2"/>
      <c r="D156" s="2"/>
      <c r="E156" s="2"/>
      <c r="F156" s="2"/>
      <c r="G156" s="2"/>
      <c r="H156" s="2"/>
      <c r="I156" s="2"/>
      <c r="J156" s="2"/>
      <c r="K156" s="2"/>
      <c r="L156" s="2"/>
      <c r="M156" s="2"/>
      <c r="N156" s="2"/>
      <c r="O156" s="2"/>
      <c r="P156" s="2"/>
    </row>
    <row r="157" spans="2:16" hidden="1">
      <c r="B157" s="2"/>
      <c r="C157" s="2"/>
      <c r="D157" s="2"/>
      <c r="E157" s="2"/>
      <c r="F157" s="2"/>
      <c r="G157" s="2"/>
      <c r="H157" s="2"/>
      <c r="I157" s="2"/>
      <c r="J157" s="2"/>
      <c r="K157" s="2"/>
      <c r="L157" s="2"/>
      <c r="M157" s="2"/>
      <c r="N157" s="2"/>
      <c r="O157" s="2"/>
      <c r="P157" s="2"/>
    </row>
    <row r="158" spans="2:16" hidden="1">
      <c r="B158" s="2"/>
      <c r="C158" s="2"/>
      <c r="D158" s="2"/>
      <c r="E158" s="2"/>
      <c r="F158" s="2"/>
      <c r="G158" s="2"/>
      <c r="H158" s="2"/>
      <c r="I158" s="2"/>
      <c r="J158" s="2"/>
      <c r="K158" s="2"/>
      <c r="L158" s="2"/>
      <c r="M158" s="2"/>
      <c r="N158" s="2"/>
      <c r="O158" s="2"/>
      <c r="P158" s="2"/>
    </row>
    <row r="159" spans="2:16" hidden="1">
      <c r="B159" s="2"/>
      <c r="C159" s="2"/>
      <c r="D159" s="2"/>
      <c r="E159" s="2"/>
      <c r="F159" s="2"/>
      <c r="G159" s="2"/>
      <c r="H159" s="2"/>
      <c r="I159" s="2"/>
      <c r="J159" s="2"/>
      <c r="K159" s="2"/>
      <c r="L159" s="2"/>
      <c r="M159" s="2"/>
      <c r="N159" s="2"/>
      <c r="O159" s="2"/>
      <c r="P159" s="2"/>
    </row>
    <row r="160" spans="2:16" hidden="1">
      <c r="B160" s="2"/>
      <c r="C160" s="2"/>
      <c r="D160" s="2"/>
      <c r="E160" s="2"/>
      <c r="F160" s="2"/>
      <c r="G160" s="2"/>
      <c r="H160" s="2"/>
      <c r="I160" s="2"/>
      <c r="J160" s="2"/>
      <c r="K160" s="2"/>
      <c r="L160" s="2"/>
      <c r="M160" s="2"/>
      <c r="N160" s="2"/>
      <c r="O160" s="2"/>
      <c r="P160" s="2"/>
    </row>
    <row r="161" spans="2:16" hidden="1">
      <c r="B161" s="2"/>
      <c r="C161" s="2"/>
      <c r="D161" s="2"/>
      <c r="E161" s="2"/>
      <c r="F161" s="2"/>
      <c r="G161" s="2"/>
      <c r="H161" s="2"/>
      <c r="I161" s="2"/>
      <c r="J161" s="2"/>
      <c r="K161" s="2"/>
      <c r="L161" s="2"/>
      <c r="M161" s="2"/>
      <c r="N161" s="2"/>
      <c r="O161" s="2"/>
      <c r="P161" s="2"/>
    </row>
    <row r="162" spans="2:16" hidden="1">
      <c r="B162" s="2"/>
      <c r="C162" s="2"/>
      <c r="D162" s="2"/>
      <c r="E162" s="2"/>
      <c r="F162" s="2"/>
      <c r="G162" s="2"/>
      <c r="H162" s="2"/>
      <c r="I162" s="2"/>
      <c r="J162" s="2"/>
      <c r="K162" s="2"/>
      <c r="L162" s="2"/>
      <c r="M162" s="2"/>
      <c r="N162" s="2"/>
      <c r="O162" s="2"/>
      <c r="P162" s="2"/>
    </row>
    <row r="163" spans="2:16" hidden="1">
      <c r="B163" s="2"/>
      <c r="C163" s="2"/>
      <c r="D163" s="2"/>
      <c r="E163" s="2"/>
      <c r="F163" s="2"/>
      <c r="G163" s="2"/>
      <c r="H163" s="2"/>
      <c r="I163" s="2"/>
      <c r="J163" s="2"/>
      <c r="K163" s="2"/>
      <c r="L163" s="2"/>
      <c r="M163" s="2"/>
      <c r="N163" s="2"/>
      <c r="O163" s="2"/>
      <c r="P163" s="2"/>
    </row>
    <row r="164" spans="2:16" hidden="1">
      <c r="B164" s="2"/>
      <c r="C164" s="2"/>
      <c r="D164" s="2"/>
      <c r="E164" s="2"/>
      <c r="F164" s="2"/>
      <c r="G164" s="2"/>
      <c r="H164" s="2"/>
      <c r="I164" s="2"/>
      <c r="J164" s="2"/>
      <c r="K164" s="2"/>
      <c r="L164" s="2"/>
      <c r="M164" s="2"/>
      <c r="N164" s="2"/>
      <c r="O164" s="2"/>
      <c r="P164" s="2"/>
    </row>
    <row r="165" spans="2:16" hidden="1">
      <c r="B165" s="2"/>
      <c r="C165" s="2"/>
      <c r="D165" s="2"/>
      <c r="E165" s="2"/>
      <c r="F165" s="2"/>
      <c r="G165" s="2"/>
      <c r="H165" s="2"/>
      <c r="I165" s="2"/>
      <c r="J165" s="2"/>
      <c r="K165" s="2"/>
      <c r="L165" s="2"/>
      <c r="M165" s="2"/>
      <c r="N165" s="2"/>
      <c r="O165" s="2"/>
      <c r="P165" s="2"/>
    </row>
  </sheetData>
  <mergeCells count="3">
    <mergeCell ref="C105:K105"/>
    <mergeCell ref="I106:J106"/>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election activeCell="E24" sqref="E24"/>
    </sheetView>
  </sheetViews>
  <sheetFormatPr defaultColWidth="0" defaultRowHeight="15" zeroHeight="1"/>
  <cols>
    <col min="1" max="2" width="11.42578125" customWidth="1"/>
    <col min="3" max="3" width="28.5703125" customWidth="1"/>
    <col min="4" max="4" width="6.570312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col min="12" max="13" width="11.42578125" customWidth="1"/>
    <col min="14" max="14" width="11.42578125" style="231" customWidth="1"/>
    <col min="15" max="23" width="12" style="231" hidden="1" customWidth="1"/>
    <col min="24" max="24" width="12" hidden="1" customWidth="1"/>
    <col min="25" max="16384" width="11.42578125" hidden="1"/>
  </cols>
  <sheetData>
    <row r="1" spans="1:13" ht="23.25">
      <c r="A1" s="2"/>
      <c r="B1" s="1"/>
      <c r="C1" s="198"/>
      <c r="D1" s="198"/>
      <c r="E1" s="198"/>
      <c r="F1" s="198"/>
      <c r="G1" s="198"/>
      <c r="H1" s="198"/>
      <c r="I1" s="198"/>
      <c r="J1" s="198"/>
      <c r="K1" s="198"/>
      <c r="L1" s="198"/>
      <c r="M1" s="198"/>
    </row>
    <row r="2" spans="1:13" ht="24" thickBot="1">
      <c r="A2" s="2"/>
      <c r="B2" s="1"/>
      <c r="C2" s="253" t="s">
        <v>327</v>
      </c>
      <c r="D2" s="254"/>
      <c r="E2" s="254"/>
      <c r="F2" s="254"/>
      <c r="G2" s="254"/>
      <c r="H2" s="254"/>
      <c r="I2" s="254"/>
      <c r="J2" s="254"/>
      <c r="K2" s="254"/>
      <c r="L2" s="198"/>
      <c r="M2" s="198"/>
    </row>
    <row r="3" spans="1:13" ht="23.25">
      <c r="A3" s="2"/>
      <c r="B3" s="1"/>
      <c r="C3" s="198"/>
      <c r="D3" s="266"/>
      <c r="E3" s="272"/>
      <c r="F3" s="272"/>
      <c r="G3" s="272"/>
      <c r="H3" s="272"/>
      <c r="I3" s="272"/>
      <c r="J3" s="272"/>
      <c r="K3" s="272"/>
      <c r="L3" s="198"/>
      <c r="M3" s="198"/>
    </row>
    <row r="4" spans="1:13">
      <c r="A4" s="2"/>
      <c r="B4" s="1"/>
      <c r="C4" s="877" t="s">
        <v>308</v>
      </c>
      <c r="D4" s="877">
        <v>0</v>
      </c>
      <c r="E4" s="877">
        <v>0</v>
      </c>
      <c r="F4" s="877">
        <v>0</v>
      </c>
      <c r="G4" s="877">
        <v>0</v>
      </c>
      <c r="H4" s="877">
        <v>0</v>
      </c>
      <c r="I4" s="877">
        <v>0</v>
      </c>
      <c r="J4" s="877">
        <v>0</v>
      </c>
      <c r="K4" s="1"/>
      <c r="L4" s="1"/>
      <c r="M4" s="1"/>
    </row>
    <row r="5" spans="1:13">
      <c r="A5" s="2"/>
      <c r="B5" s="1"/>
      <c r="C5" s="15"/>
      <c r="D5" s="15">
        <v>2023</v>
      </c>
      <c r="E5" s="15" t="s">
        <v>348</v>
      </c>
      <c r="F5" s="15">
        <v>2022</v>
      </c>
      <c r="G5" s="15" t="s">
        <v>348</v>
      </c>
      <c r="H5" s="15" t="s">
        <v>348</v>
      </c>
      <c r="I5" s="850" t="s">
        <v>349</v>
      </c>
      <c r="J5" s="850">
        <v>0</v>
      </c>
      <c r="K5" s="15" t="s">
        <v>272</v>
      </c>
      <c r="L5" s="1"/>
      <c r="M5" s="1"/>
    </row>
    <row r="6" spans="1:13">
      <c r="A6" s="2"/>
      <c r="B6" s="1"/>
      <c r="C6" s="15" t="s">
        <v>51</v>
      </c>
      <c r="D6" s="16" t="s">
        <v>347</v>
      </c>
      <c r="E6" s="16" t="s">
        <v>350</v>
      </c>
      <c r="F6" s="16" t="s">
        <v>351</v>
      </c>
      <c r="G6" s="16" t="s">
        <v>352</v>
      </c>
      <c r="H6" s="16" t="s">
        <v>347</v>
      </c>
      <c r="I6" s="16">
        <v>2023</v>
      </c>
      <c r="J6" s="16">
        <v>2022</v>
      </c>
      <c r="K6" s="16">
        <v>2022</v>
      </c>
      <c r="L6" s="1"/>
      <c r="M6" s="1"/>
    </row>
    <row r="7" spans="1:13" ht="15" customHeight="1">
      <c r="A7" s="2"/>
      <c r="B7" s="1"/>
      <c r="C7" s="485" t="s">
        <v>503</v>
      </c>
      <c r="D7" s="486">
        <v>0</v>
      </c>
      <c r="E7" s="487">
        <v>3177.7294200000001</v>
      </c>
      <c r="F7" s="487">
        <v>0</v>
      </c>
      <c r="G7" s="487">
        <v>0</v>
      </c>
      <c r="H7" s="488">
        <v>0</v>
      </c>
      <c r="I7" s="486">
        <v>3177.7294200000001</v>
      </c>
      <c r="J7" s="487">
        <v>4550.8883219999998</v>
      </c>
      <c r="K7" s="487">
        <v>4550.8883219999998</v>
      </c>
      <c r="L7" s="1"/>
      <c r="M7" s="1"/>
    </row>
    <row r="8" spans="1:13" ht="15" customHeight="1">
      <c r="A8" s="2"/>
      <c r="B8" s="1"/>
      <c r="C8" s="489" t="s">
        <v>504</v>
      </c>
      <c r="D8" s="490">
        <v>3.9872921500000005</v>
      </c>
      <c r="E8" s="491">
        <v>0.62414078999999989</v>
      </c>
      <c r="F8" s="491">
        <v>67.445056579999999</v>
      </c>
      <c r="G8" s="491">
        <v>0.48940658999999997</v>
      </c>
      <c r="H8" s="492">
        <v>0.56239605999999998</v>
      </c>
      <c r="I8" s="490">
        <v>4.6114329400000003</v>
      </c>
      <c r="J8" s="491">
        <v>0.81414107999999996</v>
      </c>
      <c r="K8" s="491">
        <v>68.74860425</v>
      </c>
      <c r="L8" s="1"/>
      <c r="M8" s="1"/>
    </row>
    <row r="9" spans="1:13" ht="15" customHeight="1">
      <c r="A9" s="2"/>
      <c r="B9" s="1"/>
      <c r="C9" s="489" t="s">
        <v>505</v>
      </c>
      <c r="D9" s="490">
        <v>-6.0640442699999983</v>
      </c>
      <c r="E9" s="491">
        <v>-5.5215889300000001</v>
      </c>
      <c r="F9" s="491">
        <v>-5.2536784399999998</v>
      </c>
      <c r="G9" s="491">
        <v>-3.6417340000000014</v>
      </c>
      <c r="H9" s="492">
        <v>-8.4980895600000004</v>
      </c>
      <c r="I9" s="490">
        <v>-11.585633199999998</v>
      </c>
      <c r="J9" s="491">
        <v>-14.32191158</v>
      </c>
      <c r="K9" s="491">
        <v>-23.21732402</v>
      </c>
      <c r="L9" s="1"/>
      <c r="M9" s="1"/>
    </row>
    <row r="10" spans="1:13" ht="15" customHeight="1">
      <c r="A10" s="2"/>
      <c r="B10" s="1"/>
      <c r="C10" s="489" t="s">
        <v>506</v>
      </c>
      <c r="D10" s="490">
        <v>27.630578450000002</v>
      </c>
      <c r="E10" s="491">
        <v>44.539147610000001</v>
      </c>
      <c r="F10" s="491">
        <v>-5.8802313599999962</v>
      </c>
      <c r="G10" s="491">
        <v>1.8639253699999969</v>
      </c>
      <c r="H10" s="492">
        <v>-24.693881849999997</v>
      </c>
      <c r="I10" s="490">
        <v>72.169726060000002</v>
      </c>
      <c r="J10" s="491">
        <v>-36.315180669999997</v>
      </c>
      <c r="K10" s="491">
        <v>-40.331486659999996</v>
      </c>
      <c r="L10" s="1"/>
      <c r="M10" s="1"/>
    </row>
    <row r="11" spans="1:13" ht="15" customHeight="1">
      <c r="A11" s="2"/>
      <c r="B11" s="1"/>
      <c r="C11" s="489" t="s">
        <v>507</v>
      </c>
      <c r="D11" s="490">
        <v>-1.3400502000000003</v>
      </c>
      <c r="E11" s="491">
        <v>-1.5728268399999998</v>
      </c>
      <c r="F11" s="491">
        <v>17.598251089999991</v>
      </c>
      <c r="G11" s="491">
        <v>-2.3785284300000011</v>
      </c>
      <c r="H11" s="492">
        <v>81.406220759999997</v>
      </c>
      <c r="I11" s="490">
        <v>-2.9128770400000001</v>
      </c>
      <c r="J11" s="491">
        <v>95.035434629999997</v>
      </c>
      <c r="K11" s="491">
        <v>110.25515728999999</v>
      </c>
      <c r="L11" s="1"/>
      <c r="M11" s="1"/>
    </row>
    <row r="12" spans="1:13" ht="15" customHeight="1">
      <c r="A12" s="2"/>
      <c r="B12" s="1"/>
      <c r="C12" s="485" t="s">
        <v>508</v>
      </c>
      <c r="D12" s="486">
        <v>24.213776130000003</v>
      </c>
      <c r="E12" s="487">
        <v>38.068872630000001</v>
      </c>
      <c r="F12" s="487">
        <v>73.909397869999992</v>
      </c>
      <c r="G12" s="487">
        <v>-3.6669304700000058</v>
      </c>
      <c r="H12" s="488">
        <v>48.77664541</v>
      </c>
      <c r="I12" s="486">
        <v>62.282648760000001</v>
      </c>
      <c r="J12" s="487">
        <v>45.212483460000001</v>
      </c>
      <c r="K12" s="487">
        <v>115.45495086</v>
      </c>
      <c r="L12" s="1"/>
      <c r="M12" s="1"/>
    </row>
    <row r="13" spans="1:13" ht="15" customHeight="1">
      <c r="A13" s="2"/>
      <c r="B13" s="1"/>
      <c r="C13" s="485" t="s">
        <v>509</v>
      </c>
      <c r="D13" s="486">
        <v>-68.378926000000007</v>
      </c>
      <c r="E13" s="487">
        <v>-61.665714809999997</v>
      </c>
      <c r="F13" s="487">
        <v>-59.027732579999977</v>
      </c>
      <c r="G13" s="487">
        <v>-58.320551880000082</v>
      </c>
      <c r="H13" s="488">
        <v>-54.417979159999973</v>
      </c>
      <c r="I13" s="486">
        <v>-130.04464081</v>
      </c>
      <c r="J13" s="487">
        <v>-103.02335773999998</v>
      </c>
      <c r="K13" s="487">
        <v>-220.37164220000005</v>
      </c>
      <c r="L13" s="1"/>
      <c r="M13" s="1"/>
    </row>
    <row r="14" spans="1:13" ht="15" customHeight="1">
      <c r="A14" s="2"/>
      <c r="B14" s="1"/>
      <c r="C14" s="456" t="s">
        <v>510</v>
      </c>
      <c r="D14" s="481">
        <v>-44.165149870000008</v>
      </c>
      <c r="E14" s="482">
        <v>3154.1325778200003</v>
      </c>
      <c r="F14" s="482">
        <v>14.881665290000015</v>
      </c>
      <c r="G14" s="482">
        <v>-61.987482350000086</v>
      </c>
      <c r="H14" s="483">
        <v>-5.6413337499999727</v>
      </c>
      <c r="I14" s="481">
        <v>3109.96742795</v>
      </c>
      <c r="J14" s="482">
        <v>4493.0774477199993</v>
      </c>
      <c r="K14" s="482">
        <v>4445.9716306600003</v>
      </c>
      <c r="L14" s="1"/>
      <c r="M14" s="1"/>
    </row>
    <row r="15" spans="1:13" ht="15" customHeight="1">
      <c r="A15" s="2"/>
      <c r="B15" s="1"/>
      <c r="C15" s="534"/>
      <c r="D15" s="535"/>
      <c r="E15" s="535"/>
      <c r="F15" s="535"/>
      <c r="G15" s="535"/>
      <c r="H15" s="536"/>
      <c r="I15" s="535"/>
      <c r="J15" s="535"/>
      <c r="K15" s="535"/>
      <c r="L15" s="1"/>
      <c r="M15" s="1"/>
    </row>
    <row r="16" spans="1:13" ht="15" customHeight="1">
      <c r="A16" s="2"/>
      <c r="B16" s="1"/>
      <c r="C16" s="876" t="s">
        <v>309</v>
      </c>
      <c r="D16" s="876">
        <v>0</v>
      </c>
      <c r="E16" s="876">
        <v>0</v>
      </c>
      <c r="F16" s="876">
        <v>0</v>
      </c>
      <c r="G16" s="876">
        <v>0</v>
      </c>
      <c r="H16" s="1"/>
      <c r="I16" s="1"/>
      <c r="J16" s="1"/>
      <c r="K16" s="1"/>
      <c r="L16" s="1"/>
      <c r="M16" s="1"/>
    </row>
    <row r="17" spans="1:14" ht="15" customHeight="1">
      <c r="A17" s="2"/>
      <c r="B17" s="1"/>
      <c r="C17" s="151" t="s">
        <v>51</v>
      </c>
      <c r="D17" s="282" t="s">
        <v>98</v>
      </c>
      <c r="E17" s="589" t="s">
        <v>402</v>
      </c>
      <c r="F17" s="589" t="s">
        <v>403</v>
      </c>
      <c r="G17" s="589" t="s">
        <v>404</v>
      </c>
      <c r="H17" s="1"/>
      <c r="I17" s="1"/>
      <c r="J17" s="1"/>
      <c r="K17" s="1"/>
      <c r="L17" s="1"/>
      <c r="M17" s="1"/>
    </row>
    <row r="18" spans="1:14" ht="15" customHeight="1">
      <c r="A18" s="2"/>
      <c r="B18" s="1"/>
      <c r="C18" s="159" t="s">
        <v>511</v>
      </c>
      <c r="D18" s="144">
        <v>0.85778653743209243</v>
      </c>
      <c r="E18" s="156">
        <v>25118.207865</v>
      </c>
      <c r="F18" s="157">
        <v>23235.640157999998</v>
      </c>
      <c r="G18" s="197">
        <v>22076.843003999998</v>
      </c>
      <c r="H18" s="1"/>
      <c r="I18" s="1"/>
      <c r="J18" s="1"/>
      <c r="K18" s="1"/>
      <c r="L18" s="1"/>
      <c r="M18" s="1"/>
    </row>
    <row r="19" spans="1:14" ht="15" customHeight="1">
      <c r="A19" s="2"/>
      <c r="B19" s="1"/>
      <c r="C19" s="159" t="s">
        <v>512</v>
      </c>
      <c r="D19" s="144">
        <v>0.1290248739686933</v>
      </c>
      <c r="E19" s="156">
        <v>3778.1819399999999</v>
      </c>
      <c r="F19" s="157">
        <v>4668.9121770000002</v>
      </c>
      <c r="G19" s="197">
        <v>4866.2281519999997</v>
      </c>
      <c r="H19" s="1"/>
      <c r="I19" s="1"/>
      <c r="J19" s="1"/>
      <c r="K19" s="1"/>
      <c r="L19" s="1"/>
      <c r="M19" s="1"/>
    </row>
    <row r="20" spans="1:14" ht="15" customHeight="1">
      <c r="A20" s="2"/>
      <c r="B20" s="1"/>
      <c r="C20" s="159" t="s">
        <v>410</v>
      </c>
      <c r="D20" s="144">
        <v>1.3188588599214235E-2</v>
      </c>
      <c r="E20" s="156">
        <v>386.19597699999804</v>
      </c>
      <c r="F20" s="157">
        <v>701.1720329999971</v>
      </c>
      <c r="G20" s="197">
        <v>413.4703010000012</v>
      </c>
      <c r="H20" s="1"/>
      <c r="I20" s="1"/>
      <c r="J20" s="1"/>
      <c r="K20" s="1"/>
      <c r="L20" s="1"/>
      <c r="M20" s="1"/>
    </row>
    <row r="21" spans="1:14" ht="15" customHeight="1">
      <c r="A21" s="2"/>
      <c r="B21" s="1"/>
      <c r="C21" s="456" t="s">
        <v>411</v>
      </c>
      <c r="D21" s="484">
        <v>1</v>
      </c>
      <c r="E21" s="457">
        <v>29282.585781999998</v>
      </c>
      <c r="F21" s="474">
        <v>28605.724367999996</v>
      </c>
      <c r="G21" s="475">
        <v>27356.541456999999</v>
      </c>
      <c r="H21" s="1"/>
      <c r="I21" s="1"/>
      <c r="J21" s="1"/>
      <c r="K21" s="1"/>
      <c r="L21" s="1"/>
      <c r="M21" s="1"/>
    </row>
    <row r="22" spans="1:14" ht="15" hidden="1" customHeight="1">
      <c r="A22" s="2"/>
      <c r="B22" s="1"/>
      <c r="C22" s="159"/>
      <c r="D22" s="158"/>
      <c r="E22" s="156"/>
      <c r="F22" s="157"/>
      <c r="G22" s="197"/>
      <c r="H22" s="1"/>
      <c r="I22" s="1"/>
      <c r="J22" s="1"/>
      <c r="K22" s="1"/>
      <c r="L22" s="1"/>
      <c r="M22" s="1"/>
    </row>
    <row r="23" spans="1:14" ht="15" customHeight="1">
      <c r="A23" s="2"/>
      <c r="B23" s="1"/>
      <c r="C23" s="159" t="s">
        <v>412</v>
      </c>
      <c r="D23" s="144">
        <v>0.97646895260105215</v>
      </c>
      <c r="E23" s="156">
        <v>28593.535867999999</v>
      </c>
      <c r="F23" s="157">
        <v>27825.083404000001</v>
      </c>
      <c r="G23" s="197">
        <v>25722.379730000001</v>
      </c>
      <c r="H23" s="1"/>
      <c r="I23" s="1"/>
      <c r="J23" s="1"/>
      <c r="K23" s="1"/>
      <c r="L23" s="1"/>
      <c r="M23" s="1"/>
    </row>
    <row r="24" spans="1:14" ht="15" customHeight="1">
      <c r="A24" s="2"/>
      <c r="B24" s="1"/>
      <c r="C24" s="159" t="s">
        <v>513</v>
      </c>
      <c r="D24" s="144">
        <v>1.7104840867840542E-2</v>
      </c>
      <c r="E24" s="156">
        <v>500.87396999999999</v>
      </c>
      <c r="F24" s="157">
        <v>500.83902699999999</v>
      </c>
      <c r="G24" s="197">
        <v>1001.288464</v>
      </c>
      <c r="H24" s="1"/>
      <c r="I24" s="1"/>
      <c r="J24" s="1"/>
      <c r="K24" s="1"/>
      <c r="L24" s="1"/>
      <c r="M24" s="1"/>
    </row>
    <row r="25" spans="1:14" ht="15" customHeight="1">
      <c r="A25" s="2"/>
      <c r="B25" s="1"/>
      <c r="C25" s="159" t="s">
        <v>417</v>
      </c>
      <c r="D25" s="144">
        <v>6.4262065311073381E-3</v>
      </c>
      <c r="E25" s="156">
        <v>188.17594399999928</v>
      </c>
      <c r="F25" s="157">
        <v>279.80193699999472</v>
      </c>
      <c r="G25" s="197">
        <v>632.87326299999881</v>
      </c>
      <c r="H25" s="1"/>
      <c r="I25" s="1"/>
      <c r="J25" s="1"/>
      <c r="K25" s="1"/>
      <c r="L25" s="1"/>
      <c r="M25" s="1"/>
    </row>
    <row r="26" spans="1:14" ht="15" customHeight="1">
      <c r="A26" s="2"/>
      <c r="B26" s="1"/>
      <c r="C26" s="456" t="s">
        <v>502</v>
      </c>
      <c r="D26" s="484">
        <v>1</v>
      </c>
      <c r="E26" s="457">
        <v>29282.585781999998</v>
      </c>
      <c r="F26" s="474">
        <v>28605.724367999996</v>
      </c>
      <c r="G26" s="475">
        <v>27356.541456999999</v>
      </c>
      <c r="H26" s="1"/>
      <c r="I26" s="1"/>
      <c r="J26" s="1"/>
      <c r="K26" s="1"/>
      <c r="L26" s="1"/>
      <c r="M26" s="1"/>
    </row>
    <row r="27" spans="1:14">
      <c r="A27" s="2"/>
      <c r="B27" s="1"/>
      <c r="C27" s="1"/>
      <c r="D27" s="1"/>
      <c r="E27" s="1"/>
      <c r="F27" s="1"/>
      <c r="G27" s="1"/>
      <c r="H27" s="1"/>
      <c r="I27" s="1"/>
      <c r="J27" s="1"/>
      <c r="K27" s="1"/>
      <c r="L27" s="1"/>
      <c r="M27" s="1"/>
    </row>
    <row r="28" spans="1:14">
      <c r="A28" s="2"/>
      <c r="B28" s="1"/>
      <c r="C28" s="1"/>
      <c r="D28" s="1"/>
      <c r="E28" s="1"/>
      <c r="F28" s="1"/>
      <c r="G28" s="1"/>
      <c r="H28" s="1"/>
      <c r="I28" s="1"/>
      <c r="J28" s="1"/>
      <c r="K28" s="1"/>
      <c r="L28" s="1"/>
      <c r="M28" s="1"/>
    </row>
    <row r="29" spans="1:14">
      <c r="A29" s="2"/>
      <c r="B29" s="2"/>
      <c r="C29" s="2"/>
      <c r="D29" s="2"/>
      <c r="E29" s="2"/>
      <c r="F29" s="2"/>
      <c r="G29" s="2"/>
      <c r="H29" s="2"/>
      <c r="I29" s="2"/>
      <c r="J29" s="2"/>
      <c r="K29" s="2"/>
      <c r="L29" s="2"/>
      <c r="M29" s="2"/>
      <c r="N29" s="2"/>
    </row>
    <row r="30" spans="1:14" hidden="1">
      <c r="A30" s="2"/>
      <c r="B30" s="2"/>
      <c r="C30" s="2"/>
      <c r="D30" s="2"/>
      <c r="E30" s="2"/>
      <c r="F30" s="2"/>
      <c r="G30" s="2"/>
      <c r="H30" s="2"/>
      <c r="I30" s="2"/>
      <c r="J30" s="2"/>
      <c r="K30" s="2"/>
      <c r="L30" s="2"/>
      <c r="M30" s="2"/>
      <c r="N30" s="2"/>
    </row>
    <row r="31" spans="1:14" hidden="1">
      <c r="A31" s="2"/>
      <c r="B31" s="2"/>
      <c r="C31" s="2"/>
      <c r="D31" s="2"/>
      <c r="E31" s="2"/>
      <c r="F31" s="2"/>
      <c r="G31" s="2"/>
      <c r="H31" s="2"/>
      <c r="I31" s="2"/>
      <c r="J31" s="2"/>
      <c r="K31" s="2"/>
      <c r="L31" s="2"/>
      <c r="M31" s="2"/>
      <c r="N31" s="2"/>
    </row>
    <row r="32" spans="1:14" hidden="1">
      <c r="A32" s="2"/>
      <c r="B32" s="2"/>
      <c r="C32" s="2"/>
      <c r="D32" s="2"/>
      <c r="E32" s="2"/>
      <c r="F32" s="2"/>
      <c r="G32" s="2"/>
      <c r="H32" s="2"/>
      <c r="I32" s="2"/>
      <c r="J32" s="2"/>
      <c r="K32" s="2"/>
      <c r="L32" s="2"/>
      <c r="M32" s="2"/>
      <c r="N32" s="2"/>
    </row>
    <row r="33" spans="1:14" hidden="1">
      <c r="A33" s="2"/>
      <c r="B33" s="2"/>
      <c r="C33" s="2"/>
      <c r="D33" s="2"/>
      <c r="E33" s="2"/>
      <c r="F33" s="2"/>
      <c r="G33" s="2"/>
      <c r="H33" s="2"/>
      <c r="I33" s="2"/>
      <c r="J33" s="2"/>
      <c r="K33" s="2"/>
      <c r="L33" s="2"/>
      <c r="M33" s="2"/>
      <c r="N33" s="2"/>
    </row>
    <row r="34" spans="1:14" hidden="1">
      <c r="A34" s="2"/>
      <c r="B34" s="2"/>
      <c r="C34" s="2"/>
      <c r="D34" s="2"/>
      <c r="E34" s="2"/>
      <c r="F34" s="2"/>
      <c r="G34" s="2"/>
      <c r="H34" s="2"/>
      <c r="I34" s="2"/>
      <c r="J34" s="2"/>
      <c r="K34" s="2"/>
      <c r="L34" s="2"/>
      <c r="M34" s="2"/>
      <c r="N34" s="2"/>
    </row>
    <row r="35" spans="1:14" hidden="1">
      <c r="A35" s="2"/>
      <c r="B35" s="2"/>
      <c r="C35" s="2"/>
      <c r="D35" s="2"/>
      <c r="E35" s="2"/>
      <c r="F35" s="2"/>
      <c r="G35" s="2"/>
      <c r="H35" s="2"/>
      <c r="I35" s="2"/>
      <c r="J35" s="2"/>
      <c r="K35" s="2"/>
      <c r="L35" s="2"/>
      <c r="M35" s="2"/>
      <c r="N35" s="2"/>
    </row>
    <row r="36" spans="1:14" hidden="1">
      <c r="A36" s="2"/>
      <c r="B36" s="2"/>
      <c r="C36" s="2"/>
      <c r="D36" s="2"/>
      <c r="E36" s="2"/>
      <c r="F36" s="2"/>
      <c r="G36" s="2"/>
      <c r="H36" s="2"/>
      <c r="I36" s="2"/>
      <c r="J36" s="2"/>
      <c r="K36" s="2"/>
      <c r="L36" s="2"/>
      <c r="M36" s="2"/>
      <c r="N36" s="2"/>
    </row>
    <row r="37" spans="1:14" hidden="1">
      <c r="A37" s="2"/>
      <c r="B37" s="2"/>
      <c r="C37" s="2"/>
      <c r="D37" s="2"/>
      <c r="E37" s="2"/>
      <c r="F37" s="2"/>
      <c r="G37" s="2"/>
      <c r="H37" s="2"/>
      <c r="I37" s="2"/>
      <c r="J37" s="2"/>
      <c r="K37" s="2"/>
      <c r="L37" s="2"/>
      <c r="M37" s="2"/>
      <c r="N37" s="2"/>
    </row>
    <row r="38" spans="1:14" hidden="1">
      <c r="A38" s="2"/>
      <c r="B38" s="2"/>
      <c r="C38" s="2"/>
      <c r="D38" s="2"/>
      <c r="E38" s="2"/>
      <c r="F38" s="2"/>
      <c r="G38" s="2"/>
      <c r="H38" s="2"/>
      <c r="I38" s="2"/>
      <c r="J38" s="2"/>
      <c r="K38" s="2"/>
      <c r="L38" s="2"/>
      <c r="M38" s="2"/>
      <c r="N38" s="2"/>
    </row>
    <row r="39" spans="1:14" hidden="1">
      <c r="A39" s="2"/>
      <c r="B39" s="2"/>
      <c r="C39" s="2"/>
      <c r="D39" s="2"/>
      <c r="E39" s="2"/>
      <c r="F39" s="2"/>
      <c r="G39" s="2"/>
      <c r="H39" s="2"/>
      <c r="I39" s="2"/>
      <c r="J39" s="2"/>
      <c r="K39" s="2"/>
      <c r="L39" s="2"/>
      <c r="M39" s="2"/>
      <c r="N39" s="2"/>
    </row>
    <row r="40" spans="1:14" hidden="1">
      <c r="A40" s="2"/>
      <c r="B40" s="2"/>
      <c r="C40" s="2"/>
      <c r="D40" s="2"/>
      <c r="E40" s="2"/>
      <c r="F40" s="2"/>
      <c r="G40" s="2"/>
      <c r="H40" s="2"/>
      <c r="I40" s="2"/>
      <c r="J40" s="2"/>
      <c r="K40" s="2"/>
      <c r="L40" s="2"/>
      <c r="M40" s="2"/>
      <c r="N40" s="2"/>
    </row>
    <row r="41" spans="1:14" hidden="1">
      <c r="A41" s="2"/>
      <c r="B41" s="2"/>
      <c r="C41" s="2"/>
      <c r="D41" s="2"/>
      <c r="E41" s="2"/>
      <c r="F41" s="2"/>
      <c r="G41" s="2"/>
      <c r="H41" s="2"/>
      <c r="I41" s="2"/>
      <c r="J41" s="2"/>
      <c r="K41" s="2"/>
      <c r="L41" s="2"/>
      <c r="M41" s="2"/>
      <c r="N41" s="2"/>
    </row>
    <row r="42" spans="1:14" hidden="1">
      <c r="A42" s="2"/>
      <c r="B42" s="2"/>
      <c r="C42" s="2"/>
      <c r="D42" s="2"/>
      <c r="E42" s="2"/>
      <c r="F42" s="2"/>
      <c r="G42" s="2"/>
      <c r="H42" s="2"/>
      <c r="I42" s="2"/>
      <c r="J42" s="2"/>
      <c r="K42" s="2"/>
      <c r="L42" s="2"/>
      <c r="M42" s="2"/>
      <c r="N42" s="2"/>
    </row>
    <row r="43" spans="1:14" hidden="1">
      <c r="A43" s="2"/>
      <c r="B43" s="2"/>
      <c r="C43" s="2"/>
      <c r="D43" s="2"/>
      <c r="E43" s="2"/>
      <c r="F43" s="2"/>
      <c r="G43" s="2"/>
      <c r="H43" s="2"/>
      <c r="I43" s="2"/>
      <c r="J43" s="2"/>
      <c r="K43" s="2"/>
      <c r="L43" s="2"/>
      <c r="M43" s="2"/>
      <c r="N43" s="2"/>
    </row>
    <row r="44" spans="1:14" hidden="1">
      <c r="A44" s="2"/>
      <c r="B44" s="2"/>
      <c r="C44" s="2"/>
      <c r="D44" s="2"/>
      <c r="E44" s="2"/>
      <c r="F44" s="2"/>
      <c r="G44" s="2"/>
      <c r="H44" s="2"/>
      <c r="I44" s="2"/>
      <c r="J44" s="2"/>
      <c r="K44" s="2"/>
      <c r="L44" s="2"/>
      <c r="M44" s="2"/>
      <c r="N44" s="2"/>
    </row>
    <row r="45" spans="1:14" hidden="1">
      <c r="A45" s="2"/>
      <c r="B45" s="2"/>
      <c r="C45" s="2"/>
      <c r="D45" s="2"/>
      <c r="E45" s="2"/>
      <c r="F45" s="2"/>
      <c r="G45" s="2"/>
      <c r="H45" s="2"/>
      <c r="I45" s="2"/>
      <c r="J45" s="2"/>
      <c r="K45" s="2"/>
      <c r="L45" s="2"/>
      <c r="M45" s="2"/>
      <c r="N45" s="2"/>
    </row>
    <row r="46" spans="1:14" hidden="1">
      <c r="A46" s="2"/>
      <c r="B46" s="2"/>
      <c r="C46" s="2"/>
      <c r="D46" s="2"/>
      <c r="E46" s="2"/>
      <c r="F46" s="2"/>
      <c r="G46" s="2"/>
      <c r="H46" s="2"/>
      <c r="I46" s="2"/>
      <c r="J46" s="2"/>
      <c r="K46" s="2"/>
      <c r="L46" s="2"/>
      <c r="M46" s="2"/>
      <c r="N46" s="2"/>
    </row>
    <row r="47" spans="1:14" hidden="1">
      <c r="A47" s="2"/>
      <c r="B47" s="2"/>
      <c r="C47" s="2"/>
      <c r="D47" s="2"/>
      <c r="E47" s="2"/>
      <c r="F47" s="2"/>
      <c r="G47" s="2"/>
      <c r="H47" s="2"/>
      <c r="I47" s="2"/>
      <c r="J47" s="2"/>
      <c r="K47" s="2"/>
      <c r="L47" s="2"/>
      <c r="M47" s="2"/>
      <c r="N47" s="2"/>
    </row>
    <row r="48" spans="1:14" hidden="1">
      <c r="A48" s="2"/>
      <c r="B48" s="2"/>
      <c r="C48" s="2"/>
      <c r="D48" s="2"/>
      <c r="E48" s="2"/>
      <c r="F48" s="2"/>
      <c r="G48" s="2"/>
      <c r="H48" s="2"/>
      <c r="I48" s="2"/>
      <c r="J48" s="2"/>
      <c r="K48" s="2"/>
      <c r="L48" s="2"/>
      <c r="M48" s="2"/>
      <c r="N48" s="2"/>
    </row>
  </sheetData>
  <mergeCells count="3">
    <mergeCell ref="C4:J4"/>
    <mergeCell ref="I5:J5"/>
    <mergeCell ref="C16:G1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election activeCell="C23" sqref="C23"/>
    </sheetView>
  </sheetViews>
  <sheetFormatPr defaultColWidth="0" defaultRowHeight="15" zeroHeight="1"/>
  <cols>
    <col min="1" max="1" width="5.28515625" style="1" customWidth="1"/>
    <col min="2" max="2" width="9.140625" customWidth="1"/>
    <col min="3" max="3" width="17.28515625" customWidth="1"/>
    <col min="4" max="10" width="9.140625" customWidth="1"/>
    <col min="11" max="11" width="12.28515625" bestFit="1" customWidth="1"/>
    <col min="12" max="13" width="9.140625" customWidth="1"/>
    <col min="14" max="15" width="9.140625" style="1" customWidth="1"/>
    <col min="16" max="16" width="11.42578125" style="2" customWidth="1"/>
    <col min="17" max="23" width="11.42578125" style="2" hidden="1" customWidth="1"/>
    <col min="24" max="45" width="0" style="1" hidden="1" customWidth="1"/>
    <col min="46" max="47" width="0" style="2" hidden="1" customWidth="1"/>
    <col min="48" max="16384" width="9.140625" hidden="1"/>
  </cols>
  <sheetData>
    <row r="1" spans="3:14"/>
    <row r="2" spans="3:14"/>
    <row r="3" spans="3:14" ht="21" thickBot="1">
      <c r="C3" s="253" t="s">
        <v>145</v>
      </c>
      <c r="D3" s="253"/>
      <c r="E3" s="253"/>
      <c r="F3" s="253"/>
      <c r="G3" s="253"/>
      <c r="H3" s="253"/>
      <c r="I3" s="253"/>
      <c r="J3" s="253"/>
      <c r="K3" s="253"/>
      <c r="L3" s="253"/>
      <c r="M3" s="253"/>
      <c r="N3" s="253"/>
    </row>
    <row r="4" spans="3:14"/>
    <row r="5" spans="3:14"/>
    <row r="6" spans="3:14" ht="18.75">
      <c r="C6" s="256" t="s">
        <v>146</v>
      </c>
    </row>
    <row r="7" spans="3:14">
      <c r="C7" s="283" t="s">
        <v>147</v>
      </c>
    </row>
    <row r="8" spans="3:14"/>
    <row r="9" spans="3:14" ht="18.75">
      <c r="C9" s="256" t="s">
        <v>148</v>
      </c>
      <c r="D9" s="256"/>
      <c r="E9" s="256"/>
      <c r="F9" s="256"/>
      <c r="G9" s="256"/>
      <c r="H9" s="256"/>
      <c r="I9" s="256"/>
      <c r="J9" s="256"/>
      <c r="K9" s="256"/>
      <c r="L9" s="256"/>
    </row>
    <row r="10" spans="3:14">
      <c r="C10" s="283" t="s">
        <v>229</v>
      </c>
      <c r="D10" s="283"/>
      <c r="E10" s="283" t="s">
        <v>150</v>
      </c>
      <c r="F10" s="283"/>
      <c r="J10" s="283" t="s">
        <v>151</v>
      </c>
      <c r="K10" s="283"/>
      <c r="L10" s="283"/>
      <c r="M10" s="283" t="s">
        <v>153</v>
      </c>
    </row>
    <row r="11" spans="3:14">
      <c r="C11" s="283" t="s">
        <v>149</v>
      </c>
      <c r="D11" s="283"/>
      <c r="E11" s="283" t="s">
        <v>235</v>
      </c>
      <c r="F11" s="283"/>
      <c r="J11" s="283" t="s">
        <v>152</v>
      </c>
      <c r="K11" s="283"/>
      <c r="L11" s="283"/>
      <c r="M11" s="283" t="s">
        <v>154</v>
      </c>
    </row>
    <row r="12" spans="3:14">
      <c r="C12" s="283" t="s">
        <v>314</v>
      </c>
      <c r="D12" s="283"/>
      <c r="E12" s="283" t="s">
        <v>315</v>
      </c>
      <c r="F12" s="283"/>
      <c r="J12" s="283" t="s">
        <v>316</v>
      </c>
      <c r="K12" s="283"/>
      <c r="L12" s="283"/>
      <c r="M12" s="662" t="s">
        <v>317</v>
      </c>
    </row>
    <row r="13" spans="3:14"/>
    <row r="14" spans="3:14"/>
    <row r="15" spans="3:14" ht="18.75">
      <c r="C15" s="256" t="s">
        <v>155</v>
      </c>
    </row>
    <row r="16" spans="3:14">
      <c r="C16" s="283" t="s">
        <v>156</v>
      </c>
    </row>
    <row r="17" spans="2:14">
      <c r="C17" s="283" t="s">
        <v>158</v>
      </c>
    </row>
    <row r="18" spans="2:14">
      <c r="C18" s="283" t="s">
        <v>157</v>
      </c>
    </row>
    <row r="19" spans="2:14"/>
    <row r="20" spans="2:14">
      <c r="B20" s="1"/>
      <c r="C20" s="1"/>
      <c r="D20" s="1"/>
      <c r="E20" s="1"/>
      <c r="F20" s="1"/>
      <c r="G20" s="1"/>
      <c r="H20" s="1"/>
      <c r="I20" s="1"/>
      <c r="J20" s="1"/>
      <c r="K20" s="1"/>
      <c r="L20" s="1"/>
      <c r="M20" s="1"/>
    </row>
    <row r="21" spans="2:14" ht="21" thickBot="1">
      <c r="B21" s="1"/>
      <c r="C21" s="253" t="s">
        <v>252</v>
      </c>
      <c r="D21" s="253"/>
      <c r="E21" s="253"/>
      <c r="F21" s="253"/>
      <c r="G21" s="253"/>
      <c r="H21" s="253"/>
      <c r="I21" s="253"/>
      <c r="J21" s="253"/>
      <c r="K21" s="253"/>
      <c r="L21" s="253"/>
      <c r="M21" s="253"/>
      <c r="N21" s="253"/>
    </row>
    <row r="22" spans="2:14">
      <c r="B22" s="1"/>
      <c r="C22" s="1"/>
      <c r="D22" s="1"/>
      <c r="E22" s="1"/>
      <c r="F22" s="1"/>
      <c r="G22" s="1"/>
      <c r="H22" s="1"/>
      <c r="I22" s="1"/>
      <c r="J22" s="1"/>
      <c r="K22" s="1"/>
      <c r="L22" s="1"/>
      <c r="M22" s="1"/>
    </row>
    <row r="23" spans="2:14">
      <c r="B23" s="1"/>
      <c r="C23" s="748" t="s">
        <v>297</v>
      </c>
      <c r="D23" t="s">
        <v>298</v>
      </c>
      <c r="E23" s="283"/>
      <c r="G23" s="1"/>
      <c r="H23" s="1"/>
      <c r="I23" s="1"/>
      <c r="J23" s="1"/>
      <c r="K23" s="1"/>
      <c r="L23" s="1"/>
      <c r="M23" s="1"/>
    </row>
    <row r="24" spans="2:14">
      <c r="B24" s="1"/>
      <c r="C24" s="748" t="s">
        <v>299</v>
      </c>
      <c r="D24" t="s">
        <v>300</v>
      </c>
      <c r="E24" s="283"/>
      <c r="G24" s="1"/>
      <c r="H24" s="1"/>
      <c r="I24" s="1"/>
      <c r="J24" s="1"/>
      <c r="K24" s="1"/>
      <c r="L24" s="1"/>
      <c r="M24" s="1"/>
    </row>
    <row r="25" spans="2:14">
      <c r="B25" s="1"/>
      <c r="C25" s="748"/>
      <c r="E25" s="283"/>
      <c r="F25" s="1"/>
      <c r="G25" s="1"/>
      <c r="H25" s="1"/>
      <c r="I25" s="1"/>
      <c r="J25" s="1"/>
      <c r="K25" s="1"/>
      <c r="L25" s="1"/>
      <c r="M25" s="1"/>
    </row>
    <row r="26" spans="2:14">
      <c r="B26" s="1"/>
      <c r="C26" s="748"/>
      <c r="E26" s="283"/>
      <c r="G26" s="1"/>
      <c r="H26" s="1"/>
      <c r="I26" s="1"/>
      <c r="J26" s="1"/>
      <c r="K26" s="1"/>
      <c r="L26" s="1"/>
      <c r="M26" s="1"/>
    </row>
    <row r="27" spans="2:14">
      <c r="B27" s="1"/>
      <c r="C27" s="748"/>
      <c r="E27" s="283"/>
      <c r="F27" s="1"/>
      <c r="G27" s="1"/>
      <c r="H27" s="1"/>
      <c r="I27" s="1"/>
      <c r="J27" s="1"/>
      <c r="K27" s="1"/>
      <c r="L27" s="1"/>
      <c r="M27" s="1"/>
    </row>
    <row r="28" spans="2:14">
      <c r="B28" s="1"/>
      <c r="C28" s="748"/>
      <c r="E28" s="283"/>
      <c r="F28" s="1"/>
      <c r="G28" s="1"/>
      <c r="H28" s="1"/>
      <c r="I28" s="1"/>
      <c r="J28" s="1"/>
      <c r="K28" s="1"/>
      <c r="L28" s="1"/>
      <c r="M28" s="1"/>
    </row>
    <row r="29" spans="2:14">
      <c r="B29" s="1"/>
      <c r="C29" s="748"/>
      <c r="E29" s="283"/>
      <c r="F29" s="1"/>
      <c r="G29" s="1"/>
      <c r="H29" s="1"/>
      <c r="I29" s="1"/>
      <c r="J29" s="1"/>
      <c r="K29" s="1"/>
      <c r="L29" s="1"/>
      <c r="M29" s="1"/>
    </row>
    <row r="30" spans="2:14">
      <c r="B30" s="1"/>
      <c r="C30" s="748"/>
      <c r="E30" s="283"/>
      <c r="F30" s="1"/>
      <c r="G30" s="1"/>
      <c r="H30" s="1"/>
      <c r="I30" s="1"/>
      <c r="J30" s="1"/>
      <c r="K30" s="1"/>
      <c r="L30" s="1"/>
      <c r="M30" s="1"/>
    </row>
    <row r="31" spans="2:14">
      <c r="B31" s="1"/>
      <c r="C31" s="283"/>
      <c r="E31" s="283"/>
      <c r="G31" s="1"/>
      <c r="H31" s="1"/>
      <c r="I31" s="1"/>
      <c r="J31" s="1"/>
      <c r="K31" s="1"/>
      <c r="L31" s="1"/>
      <c r="M31" s="1"/>
    </row>
    <row r="32" spans="2:14">
      <c r="B32" s="1"/>
      <c r="C32" s="283"/>
      <c r="E32" s="283"/>
      <c r="G32" s="1"/>
      <c r="H32" s="1"/>
      <c r="I32" s="1"/>
      <c r="J32" s="1"/>
      <c r="K32" s="1"/>
      <c r="L32" s="1"/>
      <c r="M32" s="1"/>
    </row>
    <row r="33" spans="2:13">
      <c r="B33" s="1"/>
      <c r="C33" s="283"/>
      <c r="E33" s="283"/>
      <c r="F33" s="1"/>
      <c r="G33" s="1"/>
      <c r="H33" s="1"/>
      <c r="I33" s="1"/>
      <c r="J33" s="1"/>
      <c r="K33" s="1"/>
      <c r="L33" s="1"/>
      <c r="M33" s="1"/>
    </row>
    <row r="34" spans="2:13">
      <c r="B34" s="1"/>
      <c r="C34" s="732"/>
      <c r="E34" s="283"/>
      <c r="F34" s="1"/>
      <c r="G34" s="1"/>
      <c r="H34" s="1"/>
      <c r="I34" s="1"/>
      <c r="J34" s="1"/>
      <c r="K34" s="1"/>
      <c r="L34" s="1"/>
      <c r="M34" s="1"/>
    </row>
    <row r="35" spans="2:13">
      <c r="B35" s="1"/>
      <c r="C35" s="1"/>
      <c r="D35" s="1"/>
      <c r="E35" s="1"/>
      <c r="F35" s="1"/>
      <c r="G35" s="1"/>
      <c r="H35" s="1"/>
      <c r="I35" s="1"/>
      <c r="J35" s="1"/>
      <c r="K35" s="1"/>
      <c r="L35" s="1"/>
      <c r="M35" s="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1"/>
      <c r="C73" s="1"/>
      <c r="D73" s="1"/>
      <c r="E73" s="1"/>
      <c r="F73" s="1"/>
      <c r="G73" s="1"/>
      <c r="H73" s="1"/>
      <c r="I73" s="1"/>
      <c r="J73" s="1"/>
      <c r="K73" s="1"/>
      <c r="L73" s="1"/>
      <c r="M73" s="1"/>
    </row>
    <row r="74" spans="1:15" hidden="1">
      <c r="B74" s="1"/>
      <c r="C74" s="1"/>
      <c r="D74" s="1"/>
      <c r="E74" s="1"/>
      <c r="F74" s="1"/>
      <c r="G74" s="1"/>
      <c r="H74" s="1"/>
      <c r="I74" s="1"/>
      <c r="J74" s="1"/>
      <c r="K74" s="1"/>
      <c r="L74" s="1"/>
      <c r="M74" s="1"/>
    </row>
    <row r="75" spans="1:15" hidden="1">
      <c r="B75" s="1"/>
      <c r="C75" s="1"/>
      <c r="D75" s="1"/>
      <c r="E75" s="1"/>
      <c r="F75" s="1"/>
      <c r="G75" s="1"/>
      <c r="H75" s="1"/>
      <c r="I75" s="1"/>
      <c r="J75" s="1"/>
      <c r="K75" s="1"/>
      <c r="L75" s="1"/>
      <c r="M75" s="1"/>
    </row>
    <row r="76" spans="1:15" hidden="1">
      <c r="B76" s="1"/>
      <c r="C76" s="1"/>
      <c r="D76" s="1"/>
      <c r="E76" s="1"/>
      <c r="F76" s="1"/>
      <c r="G76" s="1"/>
      <c r="H76" s="1"/>
      <c r="I76" s="1"/>
      <c r="J76" s="1"/>
      <c r="K76" s="1"/>
      <c r="L76" s="1"/>
      <c r="M76" s="1"/>
    </row>
    <row r="77" spans="1:15" hidden="1">
      <c r="B77" s="1"/>
      <c r="C77" s="1"/>
      <c r="D77" s="1"/>
      <c r="E77" s="1"/>
      <c r="F77" s="1"/>
      <c r="G77" s="1"/>
      <c r="H77" s="1"/>
      <c r="I77" s="1"/>
      <c r="J77" s="1"/>
      <c r="K77" s="1"/>
      <c r="L77" s="1"/>
      <c r="M77" s="1"/>
    </row>
    <row r="78" spans="1:15" hidden="1">
      <c r="B78" s="1"/>
      <c r="C78" s="1"/>
      <c r="D78" s="1"/>
      <c r="E78" s="1"/>
      <c r="F78" s="1"/>
      <c r="G78" s="1"/>
      <c r="H78" s="1"/>
      <c r="I78" s="1"/>
      <c r="J78" s="1"/>
      <c r="K78" s="1"/>
      <c r="L78" s="1"/>
      <c r="M78" s="1"/>
    </row>
    <row r="79" spans="1:15" hidden="1">
      <c r="B79" s="1"/>
      <c r="C79" s="1"/>
      <c r="D79" s="1"/>
      <c r="E79" s="1"/>
      <c r="F79" s="1"/>
      <c r="G79" s="1"/>
      <c r="H79" s="1"/>
      <c r="I79" s="1"/>
      <c r="J79" s="1"/>
      <c r="K79" s="1"/>
      <c r="L79" s="1"/>
      <c r="M79" s="1"/>
    </row>
    <row r="80" spans="1:15" hidden="1">
      <c r="B80" s="1"/>
      <c r="C80" s="1"/>
      <c r="D80" s="1"/>
      <c r="E80" s="1"/>
      <c r="F80" s="1"/>
      <c r="G80" s="1"/>
      <c r="H80" s="1"/>
      <c r="I80" s="1"/>
      <c r="J80" s="1"/>
      <c r="K80" s="1"/>
      <c r="L80" s="1"/>
      <c r="M80" s="1"/>
    </row>
    <row r="81" spans="2:13" hidden="1">
      <c r="B81" s="1"/>
      <c r="C81" s="1"/>
      <c r="D81" s="1"/>
      <c r="E81" s="1"/>
      <c r="F81" s="1"/>
      <c r="G81" s="1"/>
      <c r="H81" s="1"/>
      <c r="I81" s="1"/>
      <c r="J81" s="1"/>
      <c r="K81" s="1"/>
      <c r="L81" s="1"/>
      <c r="M81" s="1"/>
    </row>
    <row r="82" spans="2:13" hidden="1">
      <c r="B82" s="1"/>
      <c r="C82" s="1"/>
      <c r="D82" s="1"/>
      <c r="E82" s="1"/>
      <c r="F82" s="1"/>
      <c r="G82" s="1"/>
      <c r="H82" s="1"/>
      <c r="I82" s="1"/>
      <c r="J82" s="1"/>
      <c r="K82" s="1"/>
      <c r="L82" s="1"/>
      <c r="M82" s="1"/>
    </row>
    <row r="83" spans="2:13" hidden="1">
      <c r="B83" s="1"/>
      <c r="C83" s="1"/>
      <c r="D83" s="1"/>
      <c r="E83" s="1"/>
      <c r="F83" s="1"/>
      <c r="G83" s="1"/>
      <c r="H83" s="1"/>
      <c r="I83" s="1"/>
      <c r="J83" s="1"/>
      <c r="K83" s="1"/>
      <c r="L83" s="1"/>
      <c r="M83" s="1"/>
    </row>
    <row r="84" spans="2:13" hidden="1">
      <c r="B84" s="1"/>
      <c r="C84" s="1"/>
      <c r="D84" s="1"/>
      <c r="E84" s="1"/>
      <c r="F84" s="1"/>
      <c r="G84" s="1"/>
      <c r="H84" s="1"/>
      <c r="I84" s="1"/>
      <c r="J84" s="1"/>
      <c r="K84" s="1"/>
      <c r="L84" s="1"/>
      <c r="M84" s="1"/>
    </row>
    <row r="85" spans="2:13" hidden="1">
      <c r="B85" s="1"/>
      <c r="C85" s="1"/>
      <c r="D85" s="1"/>
      <c r="E85" s="1"/>
      <c r="F85" s="1"/>
      <c r="G85" s="1"/>
      <c r="H85" s="1"/>
      <c r="I85" s="1"/>
      <c r="J85" s="1"/>
      <c r="K85" s="1"/>
      <c r="L85" s="1"/>
      <c r="M85" s="1"/>
    </row>
    <row r="86" spans="2:13" hidden="1">
      <c r="B86" s="1"/>
      <c r="C86" s="1"/>
      <c r="D86" s="1"/>
      <c r="E86" s="1"/>
      <c r="F86" s="1"/>
      <c r="G86" s="1"/>
      <c r="H86" s="1"/>
      <c r="I86" s="1"/>
      <c r="J86" s="1"/>
      <c r="K86" s="1"/>
      <c r="L86" s="1"/>
      <c r="M86" s="1"/>
    </row>
    <row r="87" spans="2:13" hidden="1">
      <c r="B87" s="1"/>
      <c r="C87" s="1"/>
      <c r="D87" s="1"/>
      <c r="E87" s="1"/>
      <c r="F87" s="1"/>
      <c r="G87" s="1"/>
      <c r="H87" s="1"/>
      <c r="I87" s="1"/>
      <c r="J87" s="1"/>
      <c r="K87" s="1"/>
      <c r="L87" s="1"/>
      <c r="M87" s="1"/>
    </row>
    <row r="88" spans="2:13" hidden="1">
      <c r="B88" s="1"/>
      <c r="C88" s="1"/>
      <c r="D88" s="1"/>
      <c r="E88" s="1"/>
      <c r="F88" s="1"/>
      <c r="G88" s="1"/>
      <c r="H88" s="1"/>
      <c r="I88" s="1"/>
      <c r="J88" s="1"/>
      <c r="K88" s="1"/>
      <c r="L88" s="1"/>
      <c r="M88" s="1"/>
    </row>
    <row r="89" spans="2:13" hidden="1">
      <c r="B89" s="1"/>
      <c r="C89" s="1"/>
      <c r="D89" s="1"/>
      <c r="E89" s="1"/>
      <c r="F89" s="1"/>
      <c r="G89" s="1"/>
      <c r="H89" s="1"/>
      <c r="I89" s="1"/>
      <c r="J89" s="1"/>
      <c r="K89" s="1"/>
      <c r="L89" s="1"/>
      <c r="M89" s="1"/>
    </row>
    <row r="90" spans="2:13" hidden="1">
      <c r="B90" s="1"/>
      <c r="C90" s="1"/>
      <c r="D90" s="1"/>
      <c r="E90" s="1"/>
      <c r="F90" s="1"/>
      <c r="G90" s="1"/>
      <c r="H90" s="1"/>
      <c r="I90" s="1"/>
      <c r="J90" s="1"/>
      <c r="K90" s="1"/>
      <c r="L90" s="1"/>
      <c r="M90" s="1"/>
    </row>
    <row r="91" spans="2:13" hidden="1">
      <c r="B91" s="1"/>
      <c r="C91" s="1"/>
      <c r="D91" s="1"/>
      <c r="E91" s="1"/>
      <c r="F91" s="1"/>
      <c r="G91" s="1"/>
      <c r="H91" s="1"/>
      <c r="I91" s="1"/>
      <c r="J91" s="1"/>
      <c r="K91" s="1"/>
      <c r="L91" s="1"/>
      <c r="M91" s="1"/>
    </row>
    <row r="92" spans="2:13" hidden="1">
      <c r="B92" s="1"/>
      <c r="C92" s="1"/>
      <c r="D92" s="1"/>
      <c r="E92" s="1"/>
      <c r="F92" s="1"/>
      <c r="G92" s="1"/>
      <c r="H92" s="1"/>
      <c r="I92" s="1"/>
      <c r="J92" s="1"/>
      <c r="K92" s="1"/>
      <c r="L92" s="1"/>
      <c r="M92" s="1"/>
    </row>
    <row r="93" spans="2:13" hidden="1">
      <c r="B93" s="1"/>
      <c r="C93" s="1"/>
      <c r="D93" s="1"/>
      <c r="E93" s="1"/>
      <c r="F93" s="1"/>
      <c r="G93" s="1"/>
      <c r="H93" s="1"/>
      <c r="I93" s="1"/>
      <c r="J93" s="1"/>
      <c r="K93" s="1"/>
      <c r="L93" s="1"/>
      <c r="M93" s="1"/>
    </row>
    <row r="94" spans="2:13" hidden="1">
      <c r="B94" s="1"/>
      <c r="C94" s="1"/>
      <c r="D94" s="1"/>
      <c r="E94" s="1"/>
      <c r="F94" s="1"/>
      <c r="G94" s="1"/>
      <c r="H94" s="1"/>
      <c r="I94" s="1"/>
      <c r="J94" s="1"/>
      <c r="K94" s="1"/>
      <c r="L94" s="1"/>
      <c r="M94" s="1"/>
    </row>
    <row r="95" spans="2:13" hidden="1">
      <c r="B95" s="1"/>
      <c r="C95" s="1"/>
      <c r="D95" s="1"/>
      <c r="E95" s="1"/>
      <c r="F95" s="1"/>
      <c r="G95" s="1"/>
      <c r="H95" s="1"/>
      <c r="I95" s="1"/>
      <c r="J95" s="1"/>
      <c r="K95" s="1"/>
      <c r="L95" s="1"/>
      <c r="M95" s="1"/>
    </row>
    <row r="96" spans="2:13" hidden="1">
      <c r="B96" s="1"/>
      <c r="C96" s="1"/>
      <c r="D96" s="1"/>
      <c r="E96" s="1"/>
      <c r="F96" s="1"/>
      <c r="G96" s="1"/>
      <c r="H96" s="1"/>
      <c r="I96" s="1"/>
      <c r="J96" s="1"/>
      <c r="K96" s="1"/>
      <c r="L96" s="1"/>
      <c r="M96" s="1"/>
    </row>
    <row r="97" spans="2:13" hidden="1">
      <c r="B97" s="1"/>
      <c r="C97" s="1"/>
      <c r="D97" s="1"/>
      <c r="E97" s="1"/>
      <c r="F97" s="1"/>
      <c r="G97" s="1"/>
      <c r="H97" s="1"/>
      <c r="I97" s="1"/>
      <c r="J97" s="1"/>
      <c r="K97" s="1"/>
      <c r="L97" s="1"/>
      <c r="M97" s="1"/>
    </row>
    <row r="98" spans="2:13" hidden="1">
      <c r="B98" s="1"/>
      <c r="C98" s="1"/>
      <c r="D98" s="1"/>
      <c r="E98" s="1"/>
      <c r="F98" s="1"/>
      <c r="G98" s="1"/>
      <c r="H98" s="1"/>
      <c r="I98" s="1"/>
      <c r="J98" s="1"/>
      <c r="K98" s="1"/>
      <c r="L98" s="1"/>
      <c r="M98" s="1"/>
    </row>
    <row r="99" spans="2:13" hidden="1">
      <c r="B99" s="1"/>
      <c r="C99" s="1"/>
      <c r="D99" s="1"/>
      <c r="E99" s="1"/>
      <c r="F99" s="1"/>
      <c r="G99" s="1"/>
      <c r="H99" s="1"/>
      <c r="I99" s="1"/>
      <c r="J99" s="1"/>
      <c r="K99" s="1"/>
      <c r="L99" s="1"/>
      <c r="M99" s="1"/>
    </row>
    <row r="100" spans="2:13" hidden="1">
      <c r="B100" s="1"/>
      <c r="C100" s="1"/>
      <c r="D100" s="1"/>
      <c r="E100" s="1"/>
      <c r="F100" s="1"/>
      <c r="G100" s="1"/>
      <c r="H100" s="1"/>
      <c r="I100" s="1"/>
      <c r="J100" s="1"/>
      <c r="K100" s="1"/>
      <c r="L100" s="1"/>
      <c r="M100" s="1"/>
    </row>
    <row r="101" spans="2:13" hidden="1">
      <c r="B101" s="1"/>
      <c r="C101" s="1"/>
      <c r="D101" s="1"/>
      <c r="E101" s="1"/>
      <c r="F101" s="1"/>
      <c r="G101" s="1"/>
      <c r="H101" s="1"/>
      <c r="I101" s="1"/>
      <c r="J101" s="1"/>
      <c r="K101" s="1"/>
      <c r="L101" s="1"/>
      <c r="M101" s="1"/>
    </row>
    <row r="102" spans="2:13" hidden="1">
      <c r="B102" s="1"/>
      <c r="C102" s="1"/>
      <c r="D102" s="1"/>
      <c r="E102" s="1"/>
      <c r="F102" s="1"/>
      <c r="G102" s="1"/>
      <c r="H102" s="1"/>
      <c r="I102" s="1"/>
      <c r="J102" s="1"/>
      <c r="K102" s="1"/>
      <c r="L102" s="1"/>
      <c r="M102" s="1"/>
    </row>
    <row r="103" spans="2:13" hidden="1">
      <c r="B103" s="1"/>
      <c r="C103" s="1"/>
      <c r="D103" s="1"/>
      <c r="E103" s="1"/>
      <c r="F103" s="1"/>
      <c r="G103" s="1"/>
      <c r="H103" s="1"/>
      <c r="I103" s="1"/>
      <c r="J103" s="1"/>
      <c r="K103" s="1"/>
      <c r="L103" s="1"/>
      <c r="M103" s="1"/>
    </row>
    <row r="104" spans="2:13" hidden="1">
      <c r="B104" s="1"/>
      <c r="C104" s="1"/>
      <c r="D104" s="1"/>
      <c r="E104" s="1"/>
      <c r="F104" s="1"/>
      <c r="G104" s="1"/>
      <c r="H104" s="1"/>
      <c r="I104" s="1"/>
      <c r="J104" s="1"/>
      <c r="K104" s="1"/>
      <c r="L104" s="1"/>
      <c r="M104" s="1"/>
    </row>
    <row r="105" spans="2:13" hidden="1">
      <c r="B105" s="1"/>
      <c r="C105" s="1"/>
      <c r="D105" s="1"/>
      <c r="E105" s="1"/>
      <c r="F105" s="1"/>
      <c r="G105" s="1"/>
      <c r="H105" s="1"/>
      <c r="I105" s="1"/>
      <c r="J105" s="1"/>
      <c r="K105" s="1"/>
      <c r="L105" s="1"/>
      <c r="M105" s="1"/>
    </row>
    <row r="106" spans="2:13" hidden="1">
      <c r="B106" s="1"/>
      <c r="C106" s="1"/>
      <c r="D106" s="1"/>
      <c r="E106" s="1"/>
      <c r="F106" s="1"/>
      <c r="G106" s="1"/>
      <c r="H106" s="1"/>
      <c r="I106" s="1"/>
      <c r="J106" s="1"/>
      <c r="K106" s="1"/>
      <c r="L106" s="1"/>
      <c r="M106" s="1"/>
    </row>
    <row r="107" spans="2:13" hidden="1">
      <c r="B107" s="1"/>
      <c r="C107" s="1"/>
      <c r="D107" s="1"/>
      <c r="E107" s="1"/>
      <c r="F107" s="1"/>
      <c r="G107" s="1"/>
      <c r="H107" s="1"/>
      <c r="I107" s="1"/>
      <c r="J107" s="1"/>
      <c r="K107" s="1"/>
      <c r="L107" s="1"/>
      <c r="M107" s="1"/>
    </row>
    <row r="108" spans="2:13" hidden="1">
      <c r="B108" s="1"/>
      <c r="C108" s="1"/>
      <c r="D108" s="1"/>
      <c r="E108" s="1"/>
      <c r="F108" s="1"/>
      <c r="G108" s="1"/>
      <c r="H108" s="1"/>
      <c r="I108" s="1"/>
      <c r="J108" s="1"/>
      <c r="K108" s="1"/>
      <c r="L108" s="1"/>
      <c r="M108" s="1"/>
    </row>
    <row r="109" spans="2:13" hidden="1">
      <c r="B109" s="1"/>
      <c r="C109" s="1"/>
      <c r="D109" s="1"/>
      <c r="E109" s="1"/>
      <c r="F109" s="1"/>
      <c r="G109" s="1"/>
      <c r="H109" s="1"/>
      <c r="I109" s="1"/>
      <c r="J109" s="1"/>
      <c r="K109" s="1"/>
      <c r="L109" s="1"/>
      <c r="M109" s="1"/>
    </row>
    <row r="110" spans="2:13" hidden="1">
      <c r="B110" s="1"/>
      <c r="C110" s="1"/>
      <c r="D110" s="1"/>
      <c r="E110" s="1"/>
      <c r="F110" s="1"/>
      <c r="G110" s="1"/>
      <c r="H110" s="1"/>
      <c r="I110" s="1"/>
      <c r="J110" s="1"/>
      <c r="K110" s="1"/>
      <c r="L110" s="1"/>
      <c r="M110" s="1"/>
    </row>
    <row r="111" spans="2:13" hidden="1">
      <c r="B111" s="1"/>
      <c r="C111" s="1"/>
      <c r="D111" s="1"/>
      <c r="E111" s="1"/>
      <c r="F111" s="1"/>
      <c r="G111" s="1"/>
      <c r="H111" s="1"/>
      <c r="I111" s="1"/>
      <c r="J111" s="1"/>
      <c r="K111" s="1"/>
      <c r="L111" s="1"/>
      <c r="M111" s="1"/>
    </row>
    <row r="112" spans="2:13" hidden="1">
      <c r="B112" s="1"/>
      <c r="C112" s="1"/>
      <c r="D112" s="1"/>
      <c r="E112" s="1"/>
      <c r="F112" s="1"/>
      <c r="G112" s="1"/>
      <c r="H112" s="1"/>
      <c r="I112" s="1"/>
      <c r="J112" s="1"/>
      <c r="K112" s="1"/>
      <c r="L112" s="1"/>
      <c r="M112" s="1"/>
    </row>
    <row r="113" spans="2:13" hidden="1">
      <c r="B113" s="1"/>
      <c r="C113" s="1"/>
      <c r="D113" s="1"/>
      <c r="E113" s="1"/>
      <c r="F113" s="1"/>
      <c r="G113" s="1"/>
      <c r="H113" s="1"/>
      <c r="I113" s="1"/>
      <c r="J113" s="1"/>
      <c r="K113" s="1"/>
      <c r="L113" s="1"/>
      <c r="M113" s="1"/>
    </row>
    <row r="114" spans="2:13" hidden="1">
      <c r="B114" s="1"/>
      <c r="C114" s="1"/>
      <c r="D114" s="1"/>
      <c r="E114" s="1"/>
      <c r="F114" s="1"/>
      <c r="G114" s="1"/>
      <c r="H114" s="1"/>
      <c r="I114" s="1"/>
      <c r="J114" s="1"/>
      <c r="K114" s="1"/>
      <c r="L114" s="1"/>
      <c r="M114" s="1"/>
    </row>
    <row r="115" spans="2:13" hidden="1">
      <c r="B115" s="1"/>
      <c r="C115" s="1"/>
      <c r="D115" s="1"/>
      <c r="E115" s="1"/>
      <c r="F115" s="1"/>
      <c r="G115" s="1"/>
      <c r="H115" s="1"/>
      <c r="I115" s="1"/>
      <c r="J115" s="1"/>
      <c r="K115" s="1"/>
      <c r="L115" s="1"/>
      <c r="M115" s="1"/>
    </row>
    <row r="116" spans="2:13" hidden="1">
      <c r="B116" s="1"/>
      <c r="C116" s="1"/>
      <c r="D116" s="1"/>
      <c r="E116" s="1"/>
      <c r="F116" s="1"/>
      <c r="G116" s="1"/>
      <c r="H116" s="1"/>
      <c r="I116" s="1"/>
      <c r="J116" s="1"/>
      <c r="K116" s="1"/>
      <c r="L116" s="1"/>
      <c r="M116" s="1"/>
    </row>
    <row r="117" spans="2:13" hidden="1">
      <c r="B117" s="1"/>
      <c r="C117" s="1"/>
      <c r="D117" s="1"/>
      <c r="E117" s="1"/>
      <c r="F117" s="1"/>
      <c r="G117" s="1"/>
      <c r="H117" s="1"/>
      <c r="I117" s="1"/>
      <c r="J117" s="1"/>
      <c r="K117" s="1"/>
      <c r="L117" s="1"/>
      <c r="M117" s="1"/>
    </row>
    <row r="118" spans="2:13" hidden="1">
      <c r="B118" s="1"/>
      <c r="C118" s="1"/>
      <c r="D118" s="1"/>
      <c r="E118" s="1"/>
      <c r="F118" s="1"/>
      <c r="G118" s="1"/>
      <c r="H118" s="1"/>
      <c r="I118" s="1"/>
      <c r="J118" s="1"/>
      <c r="K118" s="1"/>
      <c r="L118" s="1"/>
      <c r="M118" s="1"/>
    </row>
    <row r="119" spans="2:13" hidden="1">
      <c r="B119" s="1"/>
      <c r="C119" s="1"/>
      <c r="D119" s="1"/>
      <c r="E119" s="1"/>
      <c r="F119" s="1"/>
      <c r="G119" s="1"/>
      <c r="H119" s="1"/>
      <c r="I119" s="1"/>
      <c r="J119" s="1"/>
      <c r="K119" s="1"/>
      <c r="L119" s="1"/>
      <c r="M119" s="1"/>
    </row>
    <row r="120" spans="2:13" hidden="1">
      <c r="B120" s="1"/>
      <c r="C120" s="1"/>
      <c r="D120" s="1"/>
      <c r="E120" s="1"/>
      <c r="F120" s="1"/>
      <c r="G120" s="1"/>
      <c r="H120" s="1"/>
      <c r="I120" s="1"/>
      <c r="J120" s="1"/>
      <c r="K120" s="1"/>
      <c r="L120" s="1"/>
      <c r="M120" s="1"/>
    </row>
    <row r="121" spans="2:13" hidden="1">
      <c r="B121" s="1"/>
      <c r="C121" s="1"/>
      <c r="D121" s="1"/>
      <c r="E121" s="1"/>
      <c r="F121" s="1"/>
      <c r="G121" s="1"/>
      <c r="H121" s="1"/>
      <c r="I121" s="1"/>
      <c r="J121" s="1"/>
      <c r="K121" s="1"/>
      <c r="L121" s="1"/>
      <c r="M121" s="1"/>
    </row>
    <row r="122" spans="2:13" hidden="1">
      <c r="B122" s="1"/>
      <c r="C122" s="1"/>
      <c r="D122" s="1"/>
      <c r="E122" s="1"/>
      <c r="F122" s="1"/>
      <c r="G122" s="1"/>
      <c r="H122" s="1"/>
      <c r="I122" s="1"/>
      <c r="J122" s="1"/>
      <c r="K122" s="1"/>
      <c r="L122" s="1"/>
      <c r="M122" s="1"/>
    </row>
    <row r="123" spans="2:13" hidden="1">
      <c r="B123" s="1"/>
      <c r="C123" s="1"/>
      <c r="D123" s="1"/>
      <c r="E123" s="1"/>
      <c r="F123" s="1"/>
      <c r="G123" s="1"/>
      <c r="H123" s="1"/>
      <c r="I123" s="1"/>
      <c r="J123" s="1"/>
      <c r="K123" s="1"/>
      <c r="L123" s="1"/>
      <c r="M123" s="1"/>
    </row>
    <row r="124" spans="2:13" hidden="1">
      <c r="B124" s="1"/>
      <c r="C124" s="1"/>
      <c r="D124" s="1"/>
      <c r="E124" s="1"/>
      <c r="F124" s="1"/>
      <c r="G124" s="1"/>
      <c r="H124" s="1"/>
      <c r="I124" s="1"/>
      <c r="J124" s="1"/>
      <c r="K124" s="1"/>
      <c r="L124" s="1"/>
      <c r="M124" s="1"/>
    </row>
    <row r="125" spans="2:13" hidden="1">
      <c r="B125" s="1"/>
      <c r="C125" s="1"/>
      <c r="D125" s="1"/>
      <c r="E125" s="1"/>
      <c r="F125" s="1"/>
      <c r="G125" s="1"/>
      <c r="H125" s="1"/>
      <c r="I125" s="1"/>
      <c r="J125" s="1"/>
      <c r="K125" s="1"/>
      <c r="L125" s="1"/>
      <c r="M125" s="1"/>
    </row>
    <row r="126" spans="2:13" hidden="1">
      <c r="B126" s="1"/>
      <c r="C126" s="1"/>
      <c r="D126" s="1"/>
      <c r="E126" s="1"/>
      <c r="F126" s="1"/>
      <c r="G126" s="1"/>
      <c r="H126" s="1"/>
      <c r="I126" s="1"/>
      <c r="J126" s="1"/>
      <c r="K126" s="1"/>
      <c r="L126" s="1"/>
      <c r="M126" s="1"/>
    </row>
    <row r="127" spans="2:13" hidden="1">
      <c r="B127" s="1"/>
      <c r="C127" s="1"/>
      <c r="D127" s="1"/>
      <c r="E127" s="1"/>
      <c r="F127" s="1"/>
      <c r="G127" s="1"/>
      <c r="H127" s="1"/>
      <c r="I127" s="1"/>
      <c r="J127" s="1"/>
      <c r="K127" s="1"/>
      <c r="L127" s="1"/>
      <c r="M127" s="1"/>
    </row>
    <row r="128" spans="2:13" hidden="1">
      <c r="B128" s="1"/>
      <c r="C128" s="1"/>
      <c r="D128" s="1"/>
      <c r="E128" s="1"/>
      <c r="F128" s="1"/>
      <c r="G128" s="1"/>
      <c r="H128" s="1"/>
      <c r="I128" s="1"/>
      <c r="J128" s="1"/>
      <c r="K128" s="1"/>
      <c r="L128" s="1"/>
      <c r="M128" s="1"/>
    </row>
    <row r="129" spans="2:13" hidden="1">
      <c r="B129" s="1"/>
      <c r="C129" s="1"/>
      <c r="D129" s="1"/>
      <c r="E129" s="1"/>
      <c r="F129" s="1"/>
      <c r="G129" s="1"/>
      <c r="H129" s="1"/>
      <c r="I129" s="1"/>
      <c r="J129" s="1"/>
      <c r="K129" s="1"/>
      <c r="L129" s="1"/>
      <c r="M129" s="1"/>
    </row>
    <row r="130" spans="2:13" hidden="1">
      <c r="B130" s="1"/>
      <c r="C130" s="1"/>
      <c r="D130" s="1"/>
      <c r="E130" s="1"/>
      <c r="F130" s="1"/>
      <c r="G130" s="1"/>
      <c r="H130" s="1"/>
      <c r="I130" s="1"/>
      <c r="J130" s="1"/>
      <c r="K130" s="1"/>
      <c r="L130" s="1"/>
      <c r="M130" s="1"/>
    </row>
    <row r="131" spans="2:13" hidden="1">
      <c r="B131" s="1"/>
      <c r="C131" s="1"/>
      <c r="D131" s="1"/>
      <c r="E131" s="1"/>
      <c r="F131" s="1"/>
      <c r="G131" s="1"/>
      <c r="H131" s="1"/>
      <c r="I131" s="1"/>
      <c r="J131" s="1"/>
      <c r="K131" s="1"/>
      <c r="L131" s="1"/>
      <c r="M131" s="1"/>
    </row>
    <row r="132" spans="2:13" hidden="1">
      <c r="B132" s="1"/>
      <c r="C132" s="1"/>
      <c r="D132" s="1"/>
      <c r="E132" s="1"/>
      <c r="F132" s="1"/>
      <c r="G132" s="1"/>
      <c r="H132" s="1"/>
      <c r="I132" s="1"/>
      <c r="J132" s="1"/>
      <c r="K132" s="1"/>
      <c r="L132" s="1"/>
      <c r="M132" s="1"/>
    </row>
    <row r="133" spans="2:13" hidden="1">
      <c r="B133" s="1"/>
      <c r="C133" s="1"/>
      <c r="D133" s="1"/>
      <c r="E133" s="1"/>
      <c r="F133" s="1"/>
      <c r="G133" s="1"/>
      <c r="H133" s="1"/>
      <c r="I133" s="1"/>
      <c r="J133" s="1"/>
      <c r="K133" s="1"/>
      <c r="L133" s="1"/>
      <c r="M133" s="1"/>
    </row>
    <row r="134" spans="2:13" hidden="1">
      <c r="B134" s="1"/>
      <c r="C134" s="1"/>
      <c r="D134" s="1"/>
      <c r="E134" s="1"/>
      <c r="F134" s="1"/>
      <c r="G134" s="1"/>
      <c r="H134" s="1"/>
      <c r="I134" s="1"/>
      <c r="J134" s="1"/>
      <c r="K134" s="1"/>
      <c r="L134" s="1"/>
      <c r="M134" s="1"/>
    </row>
    <row r="135" spans="2:13" hidden="1">
      <c r="B135" s="1"/>
      <c r="C135" s="1"/>
      <c r="D135" s="1"/>
      <c r="E135" s="1"/>
      <c r="F135" s="1"/>
      <c r="G135" s="1"/>
      <c r="H135" s="1"/>
      <c r="I135" s="1"/>
      <c r="J135" s="1"/>
      <c r="K135" s="1"/>
      <c r="L135" s="1"/>
      <c r="M135" s="1"/>
    </row>
    <row r="136" spans="2:13" hidden="1">
      <c r="B136" s="1"/>
      <c r="C136" s="1"/>
      <c r="D136" s="1"/>
      <c r="E136" s="1"/>
      <c r="F136" s="1"/>
      <c r="G136" s="1"/>
      <c r="H136" s="1"/>
      <c r="I136" s="1"/>
      <c r="J136" s="1"/>
      <c r="K136" s="1"/>
      <c r="L136" s="1"/>
      <c r="M136" s="1"/>
    </row>
    <row r="137" spans="2:13" hidden="1">
      <c r="B137" s="1"/>
      <c r="C137" s="1"/>
      <c r="D137" s="1"/>
      <c r="E137" s="1"/>
      <c r="F137" s="1"/>
      <c r="G137" s="1"/>
      <c r="H137" s="1"/>
      <c r="I137" s="1"/>
      <c r="J137" s="1"/>
      <c r="K137" s="1"/>
      <c r="L137" s="1"/>
      <c r="M137" s="1"/>
    </row>
    <row r="138" spans="2:13" hidden="1">
      <c r="B138" s="1"/>
      <c r="C138" s="1"/>
      <c r="D138" s="1"/>
      <c r="E138" s="1"/>
      <c r="F138" s="1"/>
      <c r="G138" s="1"/>
      <c r="H138" s="1"/>
      <c r="I138" s="1"/>
      <c r="J138" s="1"/>
      <c r="K138" s="1"/>
      <c r="L138" s="1"/>
      <c r="M138" s="1"/>
    </row>
    <row r="139" spans="2:13" hidden="1">
      <c r="B139" s="1"/>
      <c r="C139" s="1"/>
      <c r="D139" s="1"/>
      <c r="E139" s="1"/>
      <c r="F139" s="1"/>
      <c r="G139" s="1"/>
      <c r="H139" s="1"/>
      <c r="I139" s="1"/>
      <c r="J139" s="1"/>
      <c r="K139" s="1"/>
      <c r="L139" s="1"/>
      <c r="M139" s="1"/>
    </row>
    <row r="140" spans="2:13" hidden="1">
      <c r="B140" s="1"/>
      <c r="C140" s="1"/>
      <c r="D140" s="1"/>
      <c r="E140" s="1"/>
      <c r="F140" s="1"/>
      <c r="G140" s="1"/>
      <c r="H140" s="1"/>
      <c r="I140" s="1"/>
      <c r="J140" s="1"/>
      <c r="K140" s="1"/>
      <c r="L140" s="1"/>
      <c r="M140" s="1"/>
    </row>
    <row r="141" spans="2:13" hidden="1">
      <c r="B141" s="1"/>
      <c r="C141" s="1"/>
      <c r="D141" s="1"/>
      <c r="E141" s="1"/>
      <c r="F141" s="1"/>
      <c r="G141" s="1"/>
      <c r="H141" s="1"/>
      <c r="I141" s="1"/>
      <c r="J141" s="1"/>
      <c r="K141" s="1"/>
      <c r="L141" s="1"/>
      <c r="M141" s="1"/>
    </row>
    <row r="142" spans="2:13" hidden="1">
      <c r="B142" s="1"/>
      <c r="C142" s="1"/>
      <c r="D142" s="1"/>
      <c r="E142" s="1"/>
      <c r="F142" s="1"/>
      <c r="G142" s="1"/>
      <c r="H142" s="1"/>
      <c r="I142" s="1"/>
      <c r="J142" s="1"/>
      <c r="K142" s="1"/>
      <c r="L142" s="1"/>
      <c r="M142" s="1"/>
    </row>
    <row r="143" spans="2:13" hidden="1">
      <c r="B143" s="1"/>
      <c r="C143" s="1"/>
      <c r="D143" s="1"/>
      <c r="E143" s="1"/>
      <c r="F143" s="1"/>
      <c r="G143" s="1"/>
      <c r="H143" s="1"/>
      <c r="I143" s="1"/>
      <c r="J143" s="1"/>
      <c r="K143" s="1"/>
      <c r="L143" s="1"/>
      <c r="M143" s="1"/>
    </row>
    <row r="144" spans="2:13" hidden="1">
      <c r="B144" s="1"/>
      <c r="C144" s="1"/>
      <c r="D144" s="1"/>
      <c r="E144" s="1"/>
      <c r="F144" s="1"/>
      <c r="G144" s="1"/>
      <c r="H144" s="1"/>
      <c r="I144" s="1"/>
      <c r="J144" s="1"/>
      <c r="K144" s="1"/>
      <c r="L144" s="1"/>
      <c r="M144" s="1"/>
    </row>
    <row r="145" spans="2:13" hidden="1">
      <c r="B145" s="1"/>
      <c r="C145" s="1"/>
      <c r="D145" s="1"/>
      <c r="E145" s="1"/>
      <c r="F145" s="1"/>
      <c r="G145" s="1"/>
      <c r="H145" s="1"/>
      <c r="I145" s="1"/>
      <c r="J145" s="1"/>
      <c r="K145" s="1"/>
      <c r="L145" s="1"/>
      <c r="M145" s="1"/>
    </row>
    <row r="146" spans="2:13" hidden="1">
      <c r="B146" s="1"/>
      <c r="C146" s="1"/>
      <c r="D146" s="1"/>
      <c r="E146" s="1"/>
      <c r="F146" s="1"/>
      <c r="G146" s="1"/>
      <c r="H146" s="1"/>
      <c r="I146" s="1"/>
      <c r="J146" s="1"/>
      <c r="K146" s="1"/>
      <c r="L146" s="1"/>
      <c r="M146" s="1"/>
    </row>
    <row r="147" spans="2:13" hidden="1">
      <c r="B147" s="1"/>
      <c r="C147" s="1"/>
      <c r="D147" s="1"/>
      <c r="E147" s="1"/>
      <c r="F147" s="1"/>
      <c r="G147" s="1"/>
      <c r="H147" s="1"/>
      <c r="I147" s="1"/>
      <c r="J147" s="1"/>
      <c r="K147" s="1"/>
      <c r="L147" s="1"/>
      <c r="M147" s="1"/>
    </row>
    <row r="148" spans="2:13" hidden="1">
      <c r="B148" s="1"/>
      <c r="C148" s="1"/>
      <c r="D148" s="1"/>
      <c r="E148" s="1"/>
      <c r="F148" s="1"/>
      <c r="G148" s="1"/>
      <c r="H148" s="1"/>
      <c r="I148" s="1"/>
      <c r="J148" s="1"/>
      <c r="K148" s="1"/>
      <c r="L148" s="1"/>
      <c r="M148" s="1"/>
    </row>
    <row r="149" spans="2:13" hidden="1">
      <c r="B149" s="1"/>
      <c r="C149" s="1"/>
      <c r="D149" s="1"/>
      <c r="E149" s="1"/>
      <c r="F149" s="1"/>
      <c r="G149" s="1"/>
      <c r="H149" s="1"/>
      <c r="I149" s="1"/>
      <c r="J149" s="1"/>
      <c r="K149" s="1"/>
      <c r="L149" s="1"/>
      <c r="M149" s="1"/>
    </row>
    <row r="150" spans="2:13" hidden="1">
      <c r="B150" s="1"/>
      <c r="C150" s="1"/>
      <c r="D150" s="1"/>
      <c r="E150" s="1"/>
      <c r="F150" s="1"/>
      <c r="G150" s="1"/>
      <c r="H150" s="1"/>
      <c r="I150" s="1"/>
      <c r="J150" s="1"/>
      <c r="K150" s="1"/>
      <c r="L150" s="1"/>
      <c r="M150" s="1"/>
    </row>
    <row r="151" spans="2:13" hidden="1">
      <c r="B151" s="1"/>
      <c r="C151" s="1"/>
      <c r="D151" s="1"/>
      <c r="E151" s="1"/>
      <c r="F151" s="1"/>
      <c r="G151" s="1"/>
      <c r="H151" s="1"/>
      <c r="I151" s="1"/>
      <c r="J151" s="1"/>
      <c r="K151" s="1"/>
      <c r="L151" s="1"/>
      <c r="M151" s="1"/>
    </row>
    <row r="152" spans="2:13" hidden="1">
      <c r="B152" s="1"/>
      <c r="C152" s="1"/>
      <c r="D152" s="1"/>
      <c r="E152" s="1"/>
      <c r="F152" s="1"/>
      <c r="G152" s="1"/>
      <c r="H152" s="1"/>
      <c r="I152" s="1"/>
      <c r="J152" s="1"/>
      <c r="K152" s="1"/>
      <c r="L152" s="1"/>
      <c r="M152" s="1"/>
    </row>
    <row r="153" spans="2:13" hidden="1">
      <c r="B153" s="1"/>
      <c r="C153" s="1"/>
      <c r="D153" s="1"/>
      <c r="E153" s="1"/>
      <c r="F153" s="1"/>
      <c r="G153" s="1"/>
      <c r="H153" s="1"/>
      <c r="I153" s="1"/>
      <c r="J153" s="1"/>
      <c r="K153" s="1"/>
      <c r="L153" s="1"/>
      <c r="M153" s="1"/>
    </row>
    <row r="154" spans="2:13" hidden="1">
      <c r="B154" s="1"/>
      <c r="C154" s="1"/>
      <c r="D154" s="1"/>
      <c r="E154" s="1"/>
      <c r="F154" s="1"/>
      <c r="G154" s="1"/>
      <c r="H154" s="1"/>
      <c r="I154" s="1"/>
      <c r="J154" s="1"/>
      <c r="K154" s="1"/>
      <c r="L154" s="1"/>
      <c r="M154" s="1"/>
    </row>
    <row r="155" spans="2:13" hidden="1">
      <c r="B155" s="1"/>
      <c r="C155" s="1"/>
      <c r="D155" s="1"/>
      <c r="E155" s="1"/>
      <c r="F155" s="1"/>
      <c r="G155" s="1"/>
      <c r="H155" s="1"/>
      <c r="I155" s="1"/>
      <c r="J155" s="1"/>
      <c r="K155" s="1"/>
      <c r="L155" s="1"/>
      <c r="M155" s="1"/>
    </row>
    <row r="156" spans="2:13" hidden="1">
      <c r="B156" s="1"/>
      <c r="C156" s="1"/>
      <c r="D156" s="1"/>
      <c r="E156" s="1"/>
      <c r="F156" s="1"/>
      <c r="G156" s="1"/>
      <c r="H156" s="1"/>
      <c r="I156" s="1"/>
      <c r="J156" s="1"/>
      <c r="K156" s="1"/>
      <c r="L156" s="1"/>
      <c r="M156" s="1"/>
    </row>
    <row r="157" spans="2:13" hidden="1">
      <c r="B157" s="1"/>
      <c r="C157" s="1"/>
      <c r="D157" s="1"/>
      <c r="E157" s="1"/>
      <c r="F157" s="1"/>
      <c r="G157" s="1"/>
      <c r="H157" s="1"/>
      <c r="I157" s="1"/>
      <c r="J157" s="1"/>
      <c r="K157" s="1"/>
      <c r="L157" s="1"/>
      <c r="M157" s="1"/>
    </row>
    <row r="158" spans="2:13" hidden="1">
      <c r="B158" s="1"/>
      <c r="C158" s="1"/>
      <c r="D158" s="1"/>
      <c r="E158" s="1"/>
      <c r="F158" s="1"/>
      <c r="G158" s="1"/>
      <c r="H158" s="1"/>
      <c r="I158" s="1"/>
      <c r="J158" s="1"/>
      <c r="K158" s="1"/>
      <c r="L158" s="1"/>
      <c r="M158" s="1"/>
    </row>
    <row r="159" spans="2:13" hidden="1">
      <c r="B159" s="1"/>
      <c r="C159" s="1"/>
      <c r="D159" s="1"/>
      <c r="E159" s="1"/>
      <c r="F159" s="1"/>
      <c r="G159" s="1"/>
      <c r="H159" s="1"/>
      <c r="I159" s="1"/>
      <c r="J159" s="1"/>
      <c r="K159" s="1"/>
      <c r="L159" s="1"/>
      <c r="M159" s="1"/>
    </row>
    <row r="160" spans="2:13" hidden="1">
      <c r="B160" s="1"/>
      <c r="C160" s="1"/>
      <c r="D160" s="1"/>
      <c r="E160" s="1"/>
      <c r="F160" s="1"/>
      <c r="G160" s="1"/>
      <c r="H160" s="1"/>
      <c r="I160" s="1"/>
      <c r="J160" s="1"/>
      <c r="K160" s="1"/>
      <c r="L160" s="1"/>
      <c r="M160" s="1"/>
    </row>
    <row r="161" spans="2:13" hidden="1">
      <c r="B161" s="1"/>
      <c r="C161" s="1"/>
      <c r="D161" s="1"/>
      <c r="E161" s="1"/>
      <c r="F161" s="1"/>
      <c r="G161" s="1"/>
      <c r="H161" s="1"/>
      <c r="I161" s="1"/>
      <c r="J161" s="1"/>
      <c r="K161" s="1"/>
      <c r="L161" s="1"/>
      <c r="M161" s="1"/>
    </row>
    <row r="162" spans="2:13" hidden="1">
      <c r="B162" s="1"/>
      <c r="C162" s="1"/>
      <c r="D162" s="1"/>
      <c r="E162" s="1"/>
      <c r="F162" s="1"/>
      <c r="G162" s="1"/>
      <c r="H162" s="1"/>
      <c r="I162" s="1"/>
      <c r="J162" s="1"/>
      <c r="K162" s="1"/>
      <c r="L162" s="1"/>
      <c r="M162" s="1"/>
    </row>
    <row r="163" spans="2:13" hidden="1">
      <c r="B163" s="1"/>
      <c r="C163" s="1"/>
      <c r="D163" s="1"/>
      <c r="E163" s="1"/>
      <c r="F163" s="1"/>
      <c r="G163" s="1"/>
      <c r="H163" s="1"/>
      <c r="I163" s="1"/>
      <c r="J163" s="1"/>
      <c r="K163" s="1"/>
      <c r="L163" s="1"/>
      <c r="M163" s="1"/>
    </row>
    <row r="164" spans="2:13" hidden="1">
      <c r="B164" s="1"/>
      <c r="C164" s="1"/>
      <c r="D164" s="1"/>
      <c r="E164" s="1"/>
      <c r="F164" s="1"/>
      <c r="G164" s="1"/>
      <c r="H164" s="1"/>
      <c r="I164" s="1"/>
      <c r="J164" s="1"/>
      <c r="K164" s="1"/>
      <c r="L164" s="1"/>
      <c r="M164" s="1"/>
    </row>
    <row r="165" spans="2:13" hidden="1">
      <c r="B165" s="1"/>
      <c r="C165" s="1"/>
      <c r="D165" s="1"/>
      <c r="E165" s="1"/>
      <c r="F165" s="1"/>
      <c r="G165" s="1"/>
      <c r="H165" s="1"/>
      <c r="I165" s="1"/>
      <c r="J165" s="1"/>
      <c r="K165" s="1"/>
      <c r="L165" s="1"/>
      <c r="M165" s="1"/>
    </row>
    <row r="166" spans="2:13" hidden="1">
      <c r="B166" s="1"/>
      <c r="C166" s="1"/>
      <c r="D166" s="1"/>
      <c r="E166" s="1"/>
      <c r="F166" s="1"/>
      <c r="G166" s="1"/>
      <c r="H166" s="1"/>
      <c r="I166" s="1"/>
      <c r="J166" s="1"/>
      <c r="K166" s="1"/>
      <c r="L166" s="1"/>
      <c r="M166" s="1"/>
    </row>
    <row r="167" spans="2:13" hidden="1">
      <c r="B167" s="1"/>
      <c r="C167" s="1"/>
      <c r="D167" s="1"/>
      <c r="E167" s="1"/>
      <c r="F167" s="1"/>
      <c r="G167" s="1"/>
      <c r="H167" s="1"/>
      <c r="I167" s="1"/>
      <c r="J167" s="1"/>
      <c r="K167" s="1"/>
      <c r="L167" s="1"/>
      <c r="M167" s="1"/>
    </row>
    <row r="168" spans="2:13" hidden="1">
      <c r="B168" s="1"/>
      <c r="C168" s="1"/>
      <c r="D168" s="1"/>
      <c r="E168" s="1"/>
      <c r="F168" s="1"/>
      <c r="G168" s="1"/>
      <c r="H168" s="1"/>
      <c r="I168" s="1"/>
      <c r="J168" s="1"/>
      <c r="K168" s="1"/>
      <c r="L168" s="1"/>
      <c r="M168" s="1"/>
    </row>
    <row r="169" spans="2:13" hidden="1">
      <c r="B169" s="1"/>
      <c r="C169" s="1"/>
      <c r="D169" s="1"/>
      <c r="E169" s="1"/>
      <c r="F169" s="1"/>
      <c r="G169" s="1"/>
      <c r="H169" s="1"/>
      <c r="I169" s="1"/>
      <c r="J169" s="1"/>
      <c r="K169" s="1"/>
      <c r="L169" s="1"/>
      <c r="M169" s="1"/>
    </row>
    <row r="170" spans="2:13" hidden="1">
      <c r="B170" s="1"/>
      <c r="C170" s="1"/>
      <c r="D170" s="1"/>
      <c r="E170" s="1"/>
      <c r="F170" s="1"/>
      <c r="G170" s="1"/>
      <c r="H170" s="1"/>
      <c r="I170" s="1"/>
      <c r="J170" s="1"/>
      <c r="K170" s="1"/>
      <c r="L170" s="1"/>
      <c r="M170" s="1"/>
    </row>
    <row r="171" spans="2:13" hidden="1">
      <c r="B171" s="1"/>
      <c r="C171" s="1"/>
      <c r="D171" s="1"/>
      <c r="E171" s="1"/>
      <c r="F171" s="1"/>
      <c r="G171" s="1"/>
      <c r="H171" s="1"/>
      <c r="I171" s="1"/>
      <c r="J171" s="1"/>
      <c r="K171" s="1"/>
      <c r="L171" s="1"/>
      <c r="M171" s="1"/>
    </row>
    <row r="172" spans="2:13" hidden="1">
      <c r="B172" s="1"/>
      <c r="C172" s="1"/>
      <c r="D172" s="1"/>
      <c r="E172" s="1"/>
      <c r="F172" s="1"/>
      <c r="G172" s="1"/>
      <c r="H172" s="1"/>
      <c r="I172" s="1"/>
      <c r="J172" s="1"/>
      <c r="K172" s="1"/>
      <c r="L172" s="1"/>
      <c r="M172" s="1"/>
    </row>
    <row r="173" spans="2:13" hidden="1">
      <c r="B173" s="1"/>
      <c r="C173" s="1"/>
      <c r="D173" s="1"/>
      <c r="E173" s="1"/>
      <c r="F173" s="1"/>
      <c r="G173" s="1"/>
      <c r="H173" s="1"/>
      <c r="I173" s="1"/>
      <c r="J173" s="1"/>
      <c r="K173" s="1"/>
      <c r="L173" s="1"/>
      <c r="M173" s="1"/>
    </row>
    <row r="174" spans="2:13" hidden="1">
      <c r="B174" s="1"/>
      <c r="C174" s="1"/>
      <c r="D174" s="1"/>
      <c r="E174" s="1"/>
      <c r="F174" s="1"/>
      <c r="G174" s="1"/>
      <c r="H174" s="1"/>
      <c r="I174" s="1"/>
      <c r="J174" s="1"/>
      <c r="K174" s="1"/>
      <c r="L174" s="1"/>
      <c r="M174" s="1"/>
    </row>
    <row r="175" spans="2:13" hidden="1">
      <c r="B175" s="1"/>
      <c r="C175" s="1"/>
      <c r="D175" s="1"/>
      <c r="E175" s="1"/>
      <c r="F175" s="1"/>
      <c r="G175" s="1"/>
      <c r="H175" s="1"/>
      <c r="I175" s="1"/>
      <c r="J175" s="1"/>
      <c r="K175" s="1"/>
      <c r="L175" s="1"/>
      <c r="M175" s="1"/>
    </row>
    <row r="176" spans="2:13" hidden="1">
      <c r="B176" s="1"/>
      <c r="C176" s="1"/>
      <c r="D176" s="1"/>
      <c r="E176" s="1"/>
      <c r="F176" s="1"/>
      <c r="G176" s="1"/>
      <c r="H176" s="1"/>
      <c r="I176" s="1"/>
      <c r="J176" s="1"/>
      <c r="K176" s="1"/>
      <c r="L176" s="1"/>
      <c r="M176" s="1"/>
    </row>
    <row r="177" spans="2:13" hidden="1">
      <c r="B177" s="1"/>
      <c r="C177" s="1"/>
      <c r="D177" s="1"/>
      <c r="E177" s="1"/>
      <c r="F177" s="1"/>
      <c r="G177" s="1"/>
      <c r="H177" s="1"/>
      <c r="I177" s="1"/>
      <c r="J177" s="1"/>
      <c r="K177" s="1"/>
      <c r="L177" s="1"/>
      <c r="M177" s="1"/>
    </row>
    <row r="178" spans="2:13" hidden="1">
      <c r="B178" s="1"/>
      <c r="C178" s="1"/>
      <c r="D178" s="1"/>
      <c r="E178" s="1"/>
      <c r="F178" s="1"/>
      <c r="G178" s="1"/>
      <c r="H178" s="1"/>
      <c r="I178" s="1"/>
      <c r="J178" s="1"/>
      <c r="K178" s="1"/>
      <c r="L178" s="1"/>
      <c r="M178" s="1"/>
    </row>
    <row r="179" spans="2:13" hidden="1">
      <c r="B179" s="1"/>
      <c r="C179" s="1"/>
      <c r="D179" s="1"/>
      <c r="E179" s="1"/>
      <c r="F179" s="1"/>
      <c r="G179" s="1"/>
      <c r="H179" s="1"/>
      <c r="I179" s="1"/>
      <c r="J179" s="1"/>
      <c r="K179" s="1"/>
      <c r="L179" s="1"/>
      <c r="M179" s="1"/>
    </row>
    <row r="180" spans="2:13" hidden="1">
      <c r="B180" s="1"/>
      <c r="C180" s="1"/>
      <c r="D180" s="1"/>
      <c r="E180" s="1"/>
      <c r="F180" s="1"/>
      <c r="G180" s="1"/>
      <c r="H180" s="1"/>
      <c r="I180" s="1"/>
      <c r="J180" s="1"/>
      <c r="K180" s="1"/>
      <c r="L180" s="1"/>
      <c r="M180" s="1"/>
    </row>
    <row r="181" spans="2:13" hidden="1">
      <c r="B181" s="1"/>
      <c r="C181" s="1"/>
      <c r="D181" s="1"/>
      <c r="E181" s="1"/>
      <c r="F181" s="1"/>
      <c r="G181" s="1"/>
      <c r="H181" s="1"/>
      <c r="I181" s="1"/>
      <c r="J181" s="1"/>
      <c r="K181" s="1"/>
      <c r="L181" s="1"/>
      <c r="M181" s="1"/>
    </row>
    <row r="182" spans="2:13" hidden="1">
      <c r="B182" s="1"/>
      <c r="C182" s="1"/>
      <c r="D182" s="1"/>
      <c r="E182" s="1"/>
      <c r="F182" s="1"/>
      <c r="G182" s="1"/>
      <c r="H182" s="1"/>
      <c r="I182" s="1"/>
      <c r="J182" s="1"/>
      <c r="K182" s="1"/>
      <c r="L182" s="1"/>
      <c r="M182" s="1"/>
    </row>
    <row r="183" spans="2:13" hidden="1">
      <c r="B183" s="1"/>
      <c r="C183" s="1"/>
      <c r="D183" s="1"/>
      <c r="E183" s="1"/>
      <c r="F183" s="1"/>
      <c r="G183" s="1"/>
      <c r="H183" s="1"/>
      <c r="I183" s="1"/>
      <c r="J183" s="1"/>
      <c r="K183" s="1"/>
      <c r="L183" s="1"/>
      <c r="M183" s="1"/>
    </row>
    <row r="184" spans="2:13" hidden="1">
      <c r="B184" s="1"/>
      <c r="C184" s="1"/>
      <c r="D184" s="1"/>
      <c r="E184" s="1"/>
      <c r="F184" s="1"/>
      <c r="G184" s="1"/>
      <c r="H184" s="1"/>
      <c r="I184" s="1"/>
      <c r="J184" s="1"/>
      <c r="K184" s="1"/>
      <c r="L184" s="1"/>
      <c r="M184" s="1"/>
    </row>
    <row r="185" spans="2:13" hidden="1">
      <c r="B185" s="1"/>
      <c r="C185" s="1"/>
      <c r="D185" s="1"/>
      <c r="E185" s="1"/>
      <c r="F185" s="1"/>
      <c r="G185" s="1"/>
      <c r="H185" s="1"/>
      <c r="I185" s="1"/>
      <c r="J185" s="1"/>
      <c r="K185" s="1"/>
      <c r="L185" s="1"/>
      <c r="M185" s="1"/>
    </row>
    <row r="186" spans="2:13" hidden="1">
      <c r="B186" s="1"/>
      <c r="C186" s="1"/>
      <c r="D186" s="1"/>
      <c r="E186" s="1"/>
      <c r="F186" s="1"/>
      <c r="G186" s="1"/>
      <c r="H186" s="1"/>
      <c r="I186" s="1"/>
      <c r="J186" s="1"/>
      <c r="K186" s="1"/>
      <c r="L186" s="1"/>
      <c r="M186" s="1"/>
    </row>
    <row r="187" spans="2:13" hidden="1">
      <c r="B187" s="1"/>
      <c r="C187" s="1"/>
      <c r="D187" s="1"/>
      <c r="E187" s="1"/>
      <c r="F187" s="1"/>
      <c r="G187" s="1"/>
      <c r="H187" s="1"/>
      <c r="I187" s="1"/>
      <c r="J187" s="1"/>
      <c r="K187" s="1"/>
      <c r="L187" s="1"/>
      <c r="M187" s="1"/>
    </row>
    <row r="188" spans="2:13" hidden="1">
      <c r="B188" s="1"/>
      <c r="C188" s="1"/>
      <c r="D188" s="1"/>
      <c r="E188" s="1"/>
      <c r="F188" s="1"/>
      <c r="G188" s="1"/>
      <c r="H188" s="1"/>
      <c r="I188" s="1"/>
      <c r="J188" s="1"/>
      <c r="K188" s="1"/>
      <c r="L188" s="1"/>
      <c r="M188" s="1"/>
    </row>
    <row r="189" spans="2:13" hidden="1">
      <c r="B189" s="1"/>
      <c r="C189" s="1"/>
      <c r="D189" s="1"/>
      <c r="E189" s="1"/>
      <c r="F189" s="1"/>
      <c r="G189" s="1"/>
      <c r="H189" s="1"/>
      <c r="I189" s="1"/>
      <c r="J189" s="1"/>
      <c r="K189" s="1"/>
      <c r="L189" s="1"/>
      <c r="M189" s="1"/>
    </row>
    <row r="190" spans="2:13" hidden="1">
      <c r="B190" s="1"/>
      <c r="C190" s="1"/>
      <c r="D190" s="1"/>
      <c r="E190" s="1"/>
      <c r="F190" s="1"/>
      <c r="G190" s="1"/>
      <c r="H190" s="1"/>
      <c r="I190" s="1"/>
      <c r="J190" s="1"/>
      <c r="K190" s="1"/>
      <c r="L190" s="1"/>
      <c r="M190" s="1"/>
    </row>
    <row r="191" spans="2:13" hidden="1">
      <c r="B191" s="1"/>
      <c r="C191" s="1"/>
      <c r="D191" s="1"/>
      <c r="E191" s="1"/>
      <c r="F191" s="1"/>
      <c r="G191" s="1"/>
      <c r="H191" s="1"/>
      <c r="I191" s="1"/>
      <c r="J191" s="1"/>
      <c r="K191" s="1"/>
      <c r="L191" s="1"/>
      <c r="M191" s="1"/>
    </row>
    <row r="192" spans="2:13" hidden="1">
      <c r="B192" s="1"/>
      <c r="C192" s="1"/>
      <c r="D192" s="1"/>
      <c r="E192" s="1"/>
      <c r="F192" s="1"/>
      <c r="G192" s="1"/>
      <c r="H192" s="1"/>
      <c r="I192" s="1"/>
      <c r="J192" s="1"/>
      <c r="K192" s="1"/>
      <c r="L192" s="1"/>
      <c r="M192" s="1"/>
    </row>
    <row r="193" spans="2:13" hidden="1">
      <c r="B193" s="1"/>
      <c r="C193" s="1"/>
      <c r="D193" s="1"/>
      <c r="E193" s="1"/>
      <c r="F193" s="1"/>
      <c r="G193" s="1"/>
      <c r="H193" s="1"/>
      <c r="I193" s="1"/>
      <c r="J193" s="1"/>
      <c r="K193" s="1"/>
      <c r="L193" s="1"/>
      <c r="M193" s="1"/>
    </row>
    <row r="194" spans="2:13" hidden="1">
      <c r="B194" s="1"/>
      <c r="C194" s="1"/>
      <c r="D194" s="1"/>
      <c r="E194" s="1"/>
      <c r="F194" s="1"/>
      <c r="G194" s="1"/>
      <c r="H194" s="1"/>
      <c r="I194" s="1"/>
      <c r="J194" s="1"/>
      <c r="K194" s="1"/>
      <c r="L194" s="1"/>
      <c r="M194" s="1"/>
    </row>
    <row r="195" spans="2:13" hidden="1">
      <c r="B195" s="1"/>
      <c r="C195" s="1"/>
      <c r="D195" s="1"/>
      <c r="E195" s="1"/>
      <c r="F195" s="1"/>
      <c r="G195" s="1"/>
      <c r="H195" s="1"/>
      <c r="I195" s="1"/>
      <c r="J195" s="1"/>
      <c r="K195" s="1"/>
      <c r="L195" s="1"/>
      <c r="M195" s="1"/>
    </row>
    <row r="196" spans="2:13" hidden="1">
      <c r="B196" s="1"/>
      <c r="C196" s="1"/>
      <c r="D196" s="1"/>
      <c r="E196" s="1"/>
      <c r="F196" s="1"/>
      <c r="G196" s="1"/>
      <c r="H196" s="1"/>
      <c r="I196" s="1"/>
      <c r="J196" s="1"/>
      <c r="K196" s="1"/>
      <c r="L196" s="1"/>
      <c r="M196" s="1"/>
    </row>
    <row r="197" spans="2:13" hidden="1">
      <c r="B197" s="1"/>
      <c r="C197" s="1"/>
      <c r="D197" s="1"/>
      <c r="E197" s="1"/>
      <c r="F197" s="1"/>
      <c r="G197" s="1"/>
      <c r="H197" s="1"/>
      <c r="I197" s="1"/>
      <c r="J197" s="1"/>
      <c r="K197" s="1"/>
      <c r="L197" s="1"/>
      <c r="M197" s="1"/>
    </row>
    <row r="198" spans="2:13" hidden="1">
      <c r="B198" s="1"/>
      <c r="C198" s="1"/>
      <c r="D198" s="1"/>
      <c r="E198" s="1"/>
      <c r="F198" s="1"/>
      <c r="G198" s="1"/>
      <c r="H198" s="1"/>
      <c r="I198" s="1"/>
      <c r="J198" s="1"/>
      <c r="K198" s="1"/>
      <c r="L198" s="1"/>
      <c r="M198" s="1"/>
    </row>
    <row r="199" spans="2:13" hidden="1">
      <c r="B199" s="1"/>
      <c r="C199" s="1"/>
      <c r="D199" s="1"/>
      <c r="E199" s="1"/>
      <c r="F199" s="1"/>
      <c r="G199" s="1"/>
      <c r="H199" s="1"/>
      <c r="I199" s="1"/>
      <c r="J199" s="1"/>
      <c r="K199" s="1"/>
      <c r="L199" s="1"/>
      <c r="M199" s="1"/>
    </row>
    <row r="200" spans="2:13" hidden="1">
      <c r="B200" s="1"/>
      <c r="C200" s="1"/>
      <c r="D200" s="1"/>
      <c r="E200" s="1"/>
      <c r="F200" s="1"/>
      <c r="G200" s="1"/>
      <c r="H200" s="1"/>
      <c r="I200" s="1"/>
      <c r="J200" s="1"/>
      <c r="K200" s="1"/>
      <c r="L200" s="1"/>
      <c r="M200" s="1"/>
    </row>
    <row r="201" spans="2:13" hidden="1">
      <c r="B201" s="1"/>
      <c r="C201" s="1"/>
      <c r="D201" s="1"/>
      <c r="E201" s="1"/>
      <c r="F201" s="1"/>
      <c r="G201" s="1"/>
      <c r="H201" s="1"/>
      <c r="I201" s="1"/>
      <c r="J201" s="1"/>
      <c r="K201" s="1"/>
      <c r="L201" s="1"/>
      <c r="M201" s="1"/>
    </row>
    <row r="202" spans="2:13" hidden="1">
      <c r="B202" s="1"/>
      <c r="C202" s="1"/>
      <c r="D202" s="1"/>
      <c r="E202" s="1"/>
      <c r="F202" s="1"/>
      <c r="G202" s="1"/>
      <c r="H202" s="1"/>
      <c r="I202" s="1"/>
      <c r="J202" s="1"/>
      <c r="K202" s="1"/>
      <c r="L202" s="1"/>
      <c r="M202" s="1"/>
    </row>
    <row r="203" spans="2:13" hidden="1">
      <c r="B203" s="1"/>
      <c r="C203" s="1"/>
      <c r="D203" s="1"/>
      <c r="E203" s="1"/>
      <c r="F203" s="1"/>
      <c r="G203" s="1"/>
      <c r="H203" s="1"/>
      <c r="I203" s="1"/>
      <c r="J203" s="1"/>
      <c r="K203" s="1"/>
      <c r="L203" s="1"/>
      <c r="M203" s="1"/>
    </row>
    <row r="204" spans="2:13" hidden="1">
      <c r="B204" s="1"/>
      <c r="C204" s="1"/>
      <c r="D204" s="1"/>
      <c r="E204" s="1"/>
      <c r="F204" s="1"/>
      <c r="G204" s="1"/>
      <c r="H204" s="1"/>
      <c r="I204" s="1"/>
      <c r="J204" s="1"/>
      <c r="K204" s="1"/>
      <c r="L204" s="1"/>
      <c r="M204" s="1"/>
    </row>
    <row r="205" spans="2:13" hidden="1">
      <c r="B205" s="1"/>
      <c r="C205" s="1"/>
      <c r="D205" s="1"/>
      <c r="E205" s="1"/>
      <c r="F205" s="1"/>
      <c r="G205" s="1"/>
      <c r="H205" s="1"/>
      <c r="I205" s="1"/>
      <c r="J205" s="1"/>
      <c r="K205" s="1"/>
      <c r="L205" s="1"/>
      <c r="M205" s="1"/>
    </row>
    <row r="206" spans="2:13" hidden="1">
      <c r="B206" s="1"/>
      <c r="C206" s="1"/>
      <c r="D206" s="1"/>
      <c r="E206" s="1"/>
      <c r="F206" s="1"/>
      <c r="G206" s="1"/>
      <c r="H206" s="1"/>
      <c r="I206" s="1"/>
      <c r="J206" s="1"/>
      <c r="K206" s="1"/>
      <c r="L206" s="1"/>
      <c r="M206" s="1"/>
    </row>
    <row r="207" spans="2:13" hidden="1">
      <c r="B207" s="1"/>
      <c r="C207" s="1"/>
      <c r="D207" s="1"/>
      <c r="E207" s="1"/>
      <c r="F207" s="1"/>
      <c r="G207" s="1"/>
      <c r="H207" s="1"/>
      <c r="I207" s="1"/>
      <c r="J207" s="1"/>
      <c r="K207" s="1"/>
      <c r="L207" s="1"/>
      <c r="M207" s="1"/>
    </row>
    <row r="208" spans="2:13" hidden="1">
      <c r="B208" s="1"/>
      <c r="C208" s="1"/>
      <c r="D208" s="1"/>
      <c r="E208" s="1"/>
      <c r="F208" s="1"/>
      <c r="G208" s="1"/>
      <c r="H208" s="1"/>
      <c r="I208" s="1"/>
      <c r="J208" s="1"/>
      <c r="K208" s="1"/>
      <c r="L208" s="1"/>
      <c r="M208" s="1"/>
    </row>
    <row r="209" spans="2:13" hidden="1">
      <c r="B209" s="1"/>
      <c r="C209" s="1"/>
      <c r="D209" s="1"/>
      <c r="E209" s="1"/>
      <c r="F209" s="1"/>
      <c r="G209" s="1"/>
      <c r="H209" s="1"/>
      <c r="I209" s="1"/>
      <c r="J209" s="1"/>
      <c r="K209" s="1"/>
      <c r="L209" s="1"/>
      <c r="M209" s="1"/>
    </row>
    <row r="210" spans="2:13" hidden="1">
      <c r="B210" s="1"/>
      <c r="C210" s="1"/>
      <c r="D210" s="1"/>
      <c r="E210" s="1"/>
      <c r="F210" s="1"/>
      <c r="G210" s="1"/>
      <c r="H210" s="1"/>
      <c r="I210" s="1"/>
      <c r="J210" s="1"/>
      <c r="K210" s="1"/>
      <c r="L210" s="1"/>
      <c r="M210" s="1"/>
    </row>
    <row r="211" spans="2:13" hidden="1">
      <c r="B211" s="1"/>
      <c r="C211" s="1"/>
      <c r="D211" s="1"/>
      <c r="E211" s="1"/>
      <c r="F211" s="1"/>
      <c r="G211" s="1"/>
      <c r="H211" s="1"/>
      <c r="I211" s="1"/>
      <c r="J211" s="1"/>
      <c r="K211" s="1"/>
      <c r="L211" s="1"/>
      <c r="M211" s="1"/>
    </row>
    <row r="212" spans="2:13" hidden="1">
      <c r="B212" s="1"/>
      <c r="C212" s="1"/>
      <c r="D212" s="1"/>
      <c r="E212" s="1"/>
      <c r="F212" s="1"/>
      <c r="G212" s="1"/>
      <c r="H212" s="1"/>
      <c r="I212" s="1"/>
      <c r="J212" s="1"/>
      <c r="K212" s="1"/>
      <c r="L212" s="1"/>
      <c r="M212" s="1"/>
    </row>
    <row r="213" spans="2:13" hidden="1">
      <c r="B213" s="1"/>
      <c r="C213" s="1"/>
      <c r="D213" s="1"/>
      <c r="E213" s="1"/>
      <c r="F213" s="1"/>
      <c r="G213" s="1"/>
      <c r="H213" s="1"/>
      <c r="I213" s="1"/>
      <c r="J213" s="1"/>
      <c r="K213" s="1"/>
      <c r="L213" s="1"/>
      <c r="M213" s="1"/>
    </row>
    <row r="214" spans="2:13" hidden="1">
      <c r="B214" s="1"/>
      <c r="C214" s="1"/>
      <c r="D214" s="1"/>
      <c r="E214" s="1"/>
      <c r="F214" s="1"/>
      <c r="G214" s="1"/>
      <c r="H214" s="1"/>
      <c r="I214" s="1"/>
      <c r="J214" s="1"/>
      <c r="K214" s="1"/>
      <c r="L214" s="1"/>
      <c r="M214" s="1"/>
    </row>
    <row r="215" spans="2:13" hidden="1">
      <c r="B215" s="1"/>
      <c r="C215" s="1"/>
      <c r="D215" s="1"/>
      <c r="E215" s="1"/>
      <c r="F215" s="1"/>
      <c r="G215" s="1"/>
      <c r="H215" s="1"/>
      <c r="I215" s="1"/>
      <c r="J215" s="1"/>
      <c r="K215" s="1"/>
      <c r="L215" s="1"/>
      <c r="M215" s="1"/>
    </row>
    <row r="216" spans="2:13" hidden="1">
      <c r="B216" s="1"/>
      <c r="C216" s="1"/>
      <c r="D216" s="1"/>
      <c r="E216" s="1"/>
      <c r="F216" s="1"/>
      <c r="G216" s="1"/>
      <c r="H216" s="1"/>
      <c r="I216" s="1"/>
      <c r="J216" s="1"/>
      <c r="K216" s="1"/>
      <c r="L216" s="1"/>
      <c r="M216" s="1"/>
    </row>
    <row r="217" spans="2:13" hidden="1">
      <c r="B217" s="1"/>
      <c r="C217" s="1"/>
      <c r="D217" s="1"/>
      <c r="E217" s="1"/>
      <c r="F217" s="1"/>
      <c r="G217" s="1"/>
      <c r="H217" s="1"/>
      <c r="I217" s="1"/>
      <c r="J217" s="1"/>
      <c r="K217" s="1"/>
      <c r="L217" s="1"/>
      <c r="M217" s="1"/>
    </row>
    <row r="218" spans="2:13" hidden="1">
      <c r="B218" s="1"/>
      <c r="C218" s="1"/>
      <c r="D218" s="1"/>
      <c r="E218" s="1"/>
      <c r="F218" s="1"/>
      <c r="G218" s="1"/>
      <c r="H218" s="1"/>
      <c r="I218" s="1"/>
      <c r="J218" s="1"/>
      <c r="K218" s="1"/>
      <c r="L218" s="1"/>
      <c r="M218" s="1"/>
    </row>
    <row r="219" spans="2:13" hidden="1">
      <c r="B219" s="1"/>
      <c r="C219" s="1"/>
      <c r="D219" s="1"/>
      <c r="E219" s="1"/>
      <c r="F219" s="1"/>
      <c r="G219" s="1"/>
      <c r="H219" s="1"/>
      <c r="I219" s="1"/>
      <c r="J219" s="1"/>
      <c r="K219" s="1"/>
      <c r="L219" s="1"/>
      <c r="M219" s="1"/>
    </row>
    <row r="220" spans="2:13" hidden="1">
      <c r="B220" s="1"/>
      <c r="C220" s="1"/>
      <c r="D220" s="1"/>
      <c r="E220" s="1"/>
      <c r="F220" s="1"/>
      <c r="G220" s="1"/>
      <c r="H220" s="1"/>
      <c r="I220" s="1"/>
      <c r="J220" s="1"/>
      <c r="K220" s="1"/>
      <c r="L220" s="1"/>
      <c r="M220" s="1"/>
    </row>
    <row r="221" spans="2:13" hidden="1">
      <c r="B221" s="1"/>
      <c r="C221" s="1"/>
      <c r="D221" s="1"/>
      <c r="E221" s="1"/>
      <c r="F221" s="1"/>
      <c r="G221" s="1"/>
      <c r="H221" s="1"/>
      <c r="I221" s="1"/>
      <c r="J221" s="1"/>
      <c r="K221" s="1"/>
      <c r="L221" s="1"/>
      <c r="M221" s="1"/>
    </row>
    <row r="222" spans="2:13" hidden="1">
      <c r="B222" s="1"/>
      <c r="C222" s="1"/>
      <c r="D222" s="1"/>
      <c r="E222" s="1"/>
      <c r="F222" s="1"/>
      <c r="G222" s="1"/>
      <c r="H222" s="1"/>
      <c r="I222" s="1"/>
      <c r="J222" s="1"/>
      <c r="K222" s="1"/>
      <c r="L222" s="1"/>
      <c r="M222" s="1"/>
    </row>
    <row r="223" spans="2:13" hidden="1">
      <c r="B223" s="1"/>
      <c r="C223" s="1"/>
      <c r="D223" s="1"/>
      <c r="E223" s="1"/>
      <c r="F223" s="1"/>
      <c r="G223" s="1"/>
      <c r="H223" s="1"/>
      <c r="I223" s="1"/>
      <c r="J223" s="1"/>
      <c r="K223" s="1"/>
      <c r="L223" s="1"/>
      <c r="M223" s="1"/>
    </row>
    <row r="224" spans="2:13" hidden="1">
      <c r="B224" s="1"/>
      <c r="C224" s="1"/>
      <c r="D224" s="1"/>
      <c r="E224" s="1"/>
      <c r="F224" s="1"/>
      <c r="G224" s="1"/>
      <c r="H224" s="1"/>
      <c r="I224" s="1"/>
      <c r="J224" s="1"/>
      <c r="K224" s="1"/>
      <c r="L224" s="1"/>
      <c r="M224" s="1"/>
    </row>
  </sheetData>
  <pageMargins left="0.7" right="0.7" top="0.75" bottom="0.75" header="0.3" footer="0.3"/>
  <pageSetup paperSize="9" orientation="portrait" r:id="rId1"/>
  <ignoredErrors>
    <ignoredError sqref="M10: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election activeCell="D27" sqref="D27"/>
    </sheetView>
  </sheetViews>
  <sheetFormatPr defaultColWidth="0" defaultRowHeight="15" zeroHeight="1"/>
  <cols>
    <col min="1" max="1" width="9.570312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1" customWidth="1"/>
    <col min="21" max="21" width="11.42578125" style="2" customWidth="1"/>
    <col min="22" max="16384" width="11.42578125" style="2" hidden="1"/>
  </cols>
  <sheetData>
    <row r="1" spans="2:19" ht="63" customHeight="1">
      <c r="B1" s="810" t="s">
        <v>91</v>
      </c>
      <c r="C1" s="810"/>
      <c r="D1" s="810"/>
      <c r="E1" s="810"/>
      <c r="F1" s="810"/>
      <c r="G1" s="221"/>
      <c r="H1" s="221"/>
      <c r="I1" s="293" t="s">
        <v>331</v>
      </c>
      <c r="J1" s="7"/>
      <c r="K1" s="284" t="s">
        <v>92</v>
      </c>
      <c r="L1" s="1"/>
      <c r="M1" s="1"/>
      <c r="N1" s="1"/>
      <c r="O1" s="1"/>
      <c r="P1" s="1"/>
      <c r="Q1" s="1"/>
      <c r="R1" s="1"/>
      <c r="S1" s="783"/>
    </row>
    <row r="2" spans="2:19" hidden="1">
      <c r="B2" s="1"/>
      <c r="C2" s="1"/>
      <c r="D2" s="1"/>
      <c r="E2" s="1"/>
      <c r="F2" s="1"/>
      <c r="G2" s="1"/>
      <c r="H2" s="1"/>
      <c r="I2" s="1"/>
      <c r="J2" s="1"/>
      <c r="K2" s="1"/>
      <c r="L2" s="1"/>
      <c r="M2" s="1"/>
      <c r="N2" s="1"/>
      <c r="O2" s="1"/>
      <c r="P2" s="1"/>
      <c r="Q2" s="1"/>
      <c r="R2" s="1"/>
      <c r="S2" s="783"/>
    </row>
    <row r="3" spans="2:19" hidden="1">
      <c r="B3" s="1"/>
      <c r="C3" s="1"/>
      <c r="D3" s="1"/>
      <c r="E3" s="1"/>
      <c r="F3" s="1"/>
      <c r="G3" s="1"/>
      <c r="H3" s="1"/>
      <c r="I3" s="1"/>
      <c r="J3" s="1"/>
      <c r="K3" s="1"/>
      <c r="L3" s="1"/>
      <c r="M3" s="1"/>
      <c r="N3" s="1"/>
      <c r="O3" s="1"/>
      <c r="P3" s="1"/>
      <c r="Q3" s="1"/>
      <c r="R3" s="1"/>
      <c r="S3" s="783"/>
    </row>
    <row r="4" spans="2:19" ht="42.75" customHeight="1">
      <c r="B4" s="286" t="s">
        <v>347</v>
      </c>
      <c r="C4" s="287">
        <v>2023</v>
      </c>
      <c r="D4" s="288"/>
      <c r="E4" s="119"/>
      <c r="F4" s="1"/>
      <c r="G4" s="60" t="s">
        <v>68</v>
      </c>
      <c r="H4" s="61" t="s">
        <v>5</v>
      </c>
      <c r="I4" s="62" t="s">
        <v>2</v>
      </c>
      <c r="J4" s="63" t="s">
        <v>12</v>
      </c>
      <c r="K4" s="61" t="s">
        <v>6</v>
      </c>
      <c r="L4" s="61" t="s">
        <v>1</v>
      </c>
      <c r="M4" s="61" t="s">
        <v>142</v>
      </c>
      <c r="N4" s="61" t="s">
        <v>143</v>
      </c>
      <c r="O4" s="61" t="s">
        <v>135</v>
      </c>
      <c r="P4" s="61" t="s">
        <v>137</v>
      </c>
      <c r="Q4" s="61" t="s">
        <v>70</v>
      </c>
      <c r="R4" s="61" t="s">
        <v>66</v>
      </c>
      <c r="S4" s="783"/>
    </row>
    <row r="5" spans="2:19" ht="45" customHeight="1">
      <c r="B5" s="119"/>
      <c r="C5" s="119"/>
      <c r="D5" s="119"/>
      <c r="E5" s="119"/>
      <c r="F5" s="1"/>
      <c r="G5" s="830" t="s">
        <v>211</v>
      </c>
      <c r="H5" s="608"/>
      <c r="I5" s="608"/>
      <c r="J5" s="608" t="s">
        <v>15</v>
      </c>
      <c r="K5" s="608"/>
      <c r="L5" s="842" t="str">
        <f>M5</f>
        <v xml:space="preserve">Results and Balance sheet </v>
      </c>
      <c r="M5" s="811" t="s">
        <v>144</v>
      </c>
      <c r="N5" s="811"/>
      <c r="O5" s="811"/>
      <c r="P5" s="811"/>
      <c r="Q5" s="811"/>
      <c r="R5" s="811"/>
      <c r="S5" s="840"/>
    </row>
    <row r="6" spans="2:19" ht="26.25" hidden="1">
      <c r="B6" s="810" t="s">
        <v>159</v>
      </c>
      <c r="C6" s="810"/>
      <c r="D6" s="810"/>
      <c r="E6" s="810"/>
      <c r="F6" s="1"/>
      <c r="G6" s="831"/>
      <c r="H6" s="609" t="s">
        <v>13</v>
      </c>
      <c r="I6" s="609" t="s">
        <v>14</v>
      </c>
      <c r="J6" s="609" t="s">
        <v>16</v>
      </c>
      <c r="K6" s="596" t="s">
        <v>17</v>
      </c>
      <c r="L6" s="843"/>
      <c r="M6" s="812"/>
      <c r="N6" s="812"/>
      <c r="O6" s="812"/>
      <c r="P6" s="812"/>
      <c r="Q6" s="812"/>
      <c r="R6" s="812"/>
      <c r="S6" s="840"/>
    </row>
    <row r="7" spans="2:19" ht="32.25" customHeight="1">
      <c r="B7" s="298" t="s">
        <v>27</v>
      </c>
      <c r="C7" s="295" t="s">
        <v>25</v>
      </c>
      <c r="D7" s="294"/>
      <c r="E7" s="119"/>
      <c r="F7" s="1"/>
      <c r="G7" s="831"/>
      <c r="H7" s="596"/>
      <c r="I7" s="596" t="s">
        <v>200</v>
      </c>
      <c r="J7" s="596"/>
      <c r="K7" s="596" t="s">
        <v>18</v>
      </c>
      <c r="L7" s="596"/>
      <c r="M7" s="812"/>
      <c r="N7" s="812"/>
      <c r="O7" s="812"/>
      <c r="P7" s="812"/>
      <c r="Q7" s="812"/>
      <c r="R7" s="812"/>
      <c r="S7" s="840"/>
    </row>
    <row r="8" spans="2:19" ht="15.75" hidden="1">
      <c r="B8" s="298" t="s">
        <v>28</v>
      </c>
      <c r="C8" s="296" t="s">
        <v>71</v>
      </c>
      <c r="D8" s="294"/>
      <c r="E8" s="119"/>
      <c r="F8" s="1"/>
      <c r="G8" s="832" t="s">
        <v>330</v>
      </c>
      <c r="H8" s="595" t="s">
        <v>19</v>
      </c>
      <c r="I8" s="595"/>
      <c r="J8" s="839" t="s">
        <v>265</v>
      </c>
      <c r="K8" s="595" t="s">
        <v>17</v>
      </c>
      <c r="L8" s="839" t="str">
        <f>M8</f>
        <v xml:space="preserve">Results and Balance sheet </v>
      </c>
      <c r="M8" s="839" t="str">
        <f>M5</f>
        <v xml:space="preserve">Results and Balance sheet </v>
      </c>
      <c r="N8" s="595"/>
      <c r="O8" s="595"/>
      <c r="P8" s="65"/>
      <c r="Q8" s="65"/>
      <c r="R8" s="65"/>
      <c r="S8" s="783"/>
    </row>
    <row r="9" spans="2:19" ht="30" customHeight="1">
      <c r="B9" s="298" t="s">
        <v>29</v>
      </c>
      <c r="C9" s="296" t="s">
        <v>131</v>
      </c>
      <c r="D9" s="294"/>
      <c r="E9" s="119"/>
      <c r="F9" s="1"/>
      <c r="G9" s="832"/>
      <c r="H9" s="595" t="s">
        <v>20</v>
      </c>
      <c r="I9" s="595"/>
      <c r="J9" s="839"/>
      <c r="K9" s="595" t="s">
        <v>18</v>
      </c>
      <c r="L9" s="839"/>
      <c r="M9" s="839"/>
      <c r="N9" s="595"/>
      <c r="O9" s="595"/>
      <c r="P9" s="65"/>
      <c r="Q9" s="65"/>
      <c r="R9" s="65"/>
      <c r="S9" s="783"/>
    </row>
    <row r="10" spans="2:19" ht="35.25" customHeight="1">
      <c r="B10" s="298" t="s">
        <v>30</v>
      </c>
      <c r="C10" s="296" t="s">
        <v>5</v>
      </c>
      <c r="D10" s="294"/>
      <c r="E10" s="119"/>
      <c r="F10" s="1"/>
      <c r="G10" s="832"/>
      <c r="H10" s="595" t="s">
        <v>26</v>
      </c>
      <c r="I10" s="595"/>
      <c r="J10" s="595" t="s">
        <v>33</v>
      </c>
      <c r="K10" s="595"/>
      <c r="L10" s="839"/>
      <c r="M10" s="839"/>
      <c r="N10" s="595"/>
      <c r="O10" s="595"/>
      <c r="P10" s="65"/>
      <c r="Q10" s="65"/>
      <c r="R10" s="65"/>
      <c r="S10" s="783"/>
    </row>
    <row r="11" spans="2:19" ht="21.95" customHeight="1">
      <c r="B11" s="298" t="s">
        <v>31</v>
      </c>
      <c r="C11" s="296" t="s">
        <v>2</v>
      </c>
      <c r="D11" s="294"/>
      <c r="E11" s="119"/>
      <c r="F11" s="1"/>
      <c r="G11" s="819" t="s">
        <v>212</v>
      </c>
      <c r="H11" s="818" t="s">
        <v>21</v>
      </c>
      <c r="I11" s="599"/>
      <c r="J11" s="599"/>
      <c r="K11" s="594"/>
      <c r="L11" s="841" t="str">
        <f>M8</f>
        <v xml:space="preserve">Results and Balance sheet </v>
      </c>
      <c r="M11" s="594"/>
      <c r="N11" s="818" t="str">
        <f>M8</f>
        <v xml:space="preserve">Results and Balance sheet </v>
      </c>
      <c r="O11" s="594"/>
      <c r="P11" s="66"/>
      <c r="Q11" s="66"/>
      <c r="R11" s="66"/>
      <c r="S11" s="783"/>
    </row>
    <row r="12" spans="2:19" ht="21.95" customHeight="1">
      <c r="B12" s="298" t="s">
        <v>32</v>
      </c>
      <c r="C12" s="296" t="s">
        <v>3</v>
      </c>
      <c r="D12" s="294"/>
      <c r="E12" s="119"/>
      <c r="F12" s="1"/>
      <c r="G12" s="819"/>
      <c r="H12" s="818"/>
      <c r="I12" s="610"/>
      <c r="J12" s="610"/>
      <c r="K12" s="610"/>
      <c r="L12" s="841"/>
      <c r="M12" s="610"/>
      <c r="N12" s="818"/>
      <c r="O12" s="610"/>
      <c r="P12" s="64"/>
      <c r="Q12" s="64"/>
      <c r="R12" s="64"/>
      <c r="S12" s="783"/>
    </row>
    <row r="13" spans="2:19" ht="15.75">
      <c r="B13" s="298" t="s">
        <v>34</v>
      </c>
      <c r="C13" s="296" t="s">
        <v>6</v>
      </c>
      <c r="D13" s="294"/>
      <c r="E13" s="119"/>
      <c r="F13" s="1"/>
      <c r="G13" s="820" t="s">
        <v>214</v>
      </c>
      <c r="H13" s="822" t="s">
        <v>7</v>
      </c>
      <c r="I13" s="611"/>
      <c r="J13" s="611"/>
      <c r="K13" s="822"/>
      <c r="L13" s="822"/>
      <c r="M13" s="822"/>
      <c r="N13" s="822"/>
      <c r="O13" s="822"/>
      <c r="P13" s="813"/>
      <c r="Q13" s="813" t="str">
        <f>P15</f>
        <v xml:space="preserve">Results and Balance sheet </v>
      </c>
      <c r="R13" s="813"/>
      <c r="S13" s="840"/>
    </row>
    <row r="14" spans="2:19" ht="15.75">
      <c r="B14" s="298" t="s">
        <v>35</v>
      </c>
      <c r="C14" s="296" t="s">
        <v>1</v>
      </c>
      <c r="D14" s="297"/>
      <c r="E14" s="119"/>
      <c r="F14" s="1"/>
      <c r="G14" s="821"/>
      <c r="H14" s="823"/>
      <c r="I14" s="612"/>
      <c r="J14" s="612"/>
      <c r="K14" s="823"/>
      <c r="L14" s="823"/>
      <c r="M14" s="823"/>
      <c r="N14" s="823"/>
      <c r="O14" s="823"/>
      <c r="P14" s="814"/>
      <c r="Q14" s="814"/>
      <c r="R14" s="814"/>
      <c r="S14" s="840"/>
    </row>
    <row r="15" spans="2:19" ht="21" customHeight="1">
      <c r="B15" s="298" t="s">
        <v>132</v>
      </c>
      <c r="C15" s="296" t="s">
        <v>133</v>
      </c>
      <c r="D15" s="297"/>
      <c r="E15" s="119"/>
      <c r="F15" s="1"/>
      <c r="G15" s="833" t="s">
        <v>213</v>
      </c>
      <c r="H15" s="597"/>
      <c r="I15" s="613" t="s">
        <v>22</v>
      </c>
      <c r="J15" s="614"/>
      <c r="K15" s="597"/>
      <c r="L15" s="835" t="str">
        <f>N11</f>
        <v xml:space="preserve">Results and Balance sheet </v>
      </c>
      <c r="M15" s="597"/>
      <c r="N15" s="597"/>
      <c r="O15" s="835" t="str">
        <f>N11</f>
        <v xml:space="preserve">Results and Balance sheet </v>
      </c>
      <c r="P15" s="837" t="str">
        <f>O15</f>
        <v xml:space="preserve">Results and Balance sheet </v>
      </c>
      <c r="Q15" s="58"/>
      <c r="R15" s="58"/>
      <c r="S15" s="783"/>
    </row>
    <row r="16" spans="2:19" ht="21.75" customHeight="1">
      <c r="B16" s="299" t="s">
        <v>72</v>
      </c>
      <c r="C16" s="296" t="s">
        <v>134</v>
      </c>
      <c r="D16" s="297"/>
      <c r="E16" s="119"/>
      <c r="F16" s="1"/>
      <c r="G16" s="834"/>
      <c r="H16" s="598"/>
      <c r="I16" s="615" t="s">
        <v>23</v>
      </c>
      <c r="J16" s="616"/>
      <c r="K16" s="598"/>
      <c r="L16" s="836"/>
      <c r="M16" s="598"/>
      <c r="N16" s="598"/>
      <c r="O16" s="836"/>
      <c r="P16" s="838"/>
      <c r="Q16" s="59"/>
      <c r="R16" s="59"/>
      <c r="S16" s="783"/>
    </row>
    <row r="17" spans="2:19" ht="15" customHeight="1">
      <c r="B17" s="299" t="s">
        <v>73</v>
      </c>
      <c r="C17" s="296" t="s">
        <v>135</v>
      </c>
      <c r="D17" s="297"/>
      <c r="E17" s="119"/>
      <c r="F17" s="1"/>
      <c r="G17" s="824" t="s">
        <v>215</v>
      </c>
      <c r="H17" s="617"/>
      <c r="I17" s="618"/>
      <c r="J17" s="618"/>
      <c r="K17" s="827" t="s">
        <v>24</v>
      </c>
      <c r="L17" s="827" t="str">
        <f>N11</f>
        <v xml:space="preserve">Results and Balance sheet </v>
      </c>
      <c r="M17" s="827"/>
      <c r="N17" s="827"/>
      <c r="O17" s="827"/>
      <c r="P17" s="815"/>
      <c r="Q17" s="815"/>
      <c r="R17" s="815" t="str">
        <f>Q13</f>
        <v xml:space="preserve">Results and Balance sheet </v>
      </c>
      <c r="S17" s="840"/>
    </row>
    <row r="18" spans="2:19" ht="15.75">
      <c r="B18" s="299" t="s">
        <v>138</v>
      </c>
      <c r="C18" s="296" t="s">
        <v>137</v>
      </c>
      <c r="D18" s="297"/>
      <c r="E18" s="119"/>
      <c r="F18" s="1"/>
      <c r="G18" s="825"/>
      <c r="H18" s="619"/>
      <c r="I18" s="619"/>
      <c r="J18" s="619"/>
      <c r="K18" s="828"/>
      <c r="L18" s="828"/>
      <c r="M18" s="828"/>
      <c r="N18" s="828"/>
      <c r="O18" s="828"/>
      <c r="P18" s="816"/>
      <c r="Q18" s="816"/>
      <c r="R18" s="816"/>
      <c r="S18" s="840"/>
    </row>
    <row r="19" spans="2:19" ht="15.75">
      <c r="B19" s="299" t="s">
        <v>139</v>
      </c>
      <c r="C19" s="296" t="s">
        <v>136</v>
      </c>
      <c r="D19" s="297"/>
      <c r="E19" s="119"/>
      <c r="F19" s="1"/>
      <c r="G19" s="826"/>
      <c r="H19" s="620"/>
      <c r="I19" s="621"/>
      <c r="J19" s="621"/>
      <c r="K19" s="829"/>
      <c r="L19" s="829"/>
      <c r="M19" s="829"/>
      <c r="N19" s="829"/>
      <c r="O19" s="829"/>
      <c r="P19" s="817"/>
      <c r="Q19" s="817"/>
      <c r="R19" s="817"/>
      <c r="S19" s="840"/>
    </row>
    <row r="20" spans="2:19" ht="15.75">
      <c r="B20" s="299" t="s">
        <v>140</v>
      </c>
      <c r="C20" s="296" t="s">
        <v>66</v>
      </c>
      <c r="D20" s="297"/>
      <c r="E20" s="119"/>
      <c r="F20" s="1"/>
      <c r="G20" s="285"/>
      <c r="H20" s="1"/>
      <c r="I20" s="1"/>
      <c r="J20" s="1"/>
      <c r="K20" s="1"/>
      <c r="L20" s="1"/>
      <c r="M20" s="1"/>
      <c r="N20" s="1"/>
      <c r="O20" s="1"/>
      <c r="P20" s="1"/>
      <c r="Q20" s="1"/>
      <c r="R20" s="1"/>
      <c r="S20" s="783"/>
    </row>
    <row r="21" spans="2:19" ht="15.75">
      <c r="B21" s="298"/>
      <c r="C21" s="296"/>
      <c r="D21" s="297"/>
      <c r="E21" s="119"/>
      <c r="F21" s="1"/>
      <c r="G21" s="1"/>
      <c r="H21" s="1"/>
      <c r="I21" s="1"/>
      <c r="J21" s="1"/>
      <c r="K21" s="1"/>
      <c r="L21" s="1"/>
      <c r="M21" s="1"/>
      <c r="N21" s="1"/>
      <c r="O21" s="1"/>
      <c r="P21" s="1"/>
      <c r="Q21" s="1"/>
      <c r="R21" s="1"/>
      <c r="S21" s="783"/>
    </row>
    <row r="22" spans="2:19" ht="18.75">
      <c r="B22" s="289"/>
      <c r="C22" s="290"/>
      <c r="D22" s="291"/>
      <c r="E22" s="119"/>
      <c r="F22" s="1"/>
      <c r="G22" s="1"/>
      <c r="H22" s="248"/>
      <c r="I22" s="1"/>
      <c r="J22" s="1"/>
      <c r="K22" s="1"/>
      <c r="L22" s="1"/>
      <c r="M22" s="1"/>
      <c r="N22" s="1"/>
      <c r="O22" s="1"/>
      <c r="P22" s="1"/>
      <c r="Q22" s="1"/>
      <c r="R22" s="1"/>
      <c r="S22" s="783"/>
    </row>
    <row r="23" spans="2:19" ht="18.75">
      <c r="B23" s="292"/>
      <c r="C23" s="292"/>
      <c r="D23" s="292"/>
      <c r="E23" s="292"/>
      <c r="F23" s="1"/>
      <c r="G23" s="1"/>
      <c r="H23" s="199" t="s">
        <v>67</v>
      </c>
      <c r="I23" s="1"/>
      <c r="J23" s="1"/>
      <c r="K23" s="1"/>
      <c r="L23" s="1"/>
      <c r="M23" s="1"/>
      <c r="N23" s="1"/>
      <c r="O23" s="1"/>
      <c r="P23" s="1"/>
      <c r="Q23" s="1"/>
      <c r="R23" s="1"/>
      <c r="S23" s="783"/>
    </row>
    <row r="24" spans="2:19">
      <c r="B24" s="292"/>
      <c r="C24" s="292"/>
      <c r="D24" s="292"/>
      <c r="E24" s="292"/>
      <c r="F24" s="1"/>
      <c r="G24" s="1"/>
      <c r="H24" s="1"/>
      <c r="I24" s="1"/>
      <c r="J24" s="1"/>
      <c r="K24" s="1"/>
      <c r="L24" s="1"/>
      <c r="M24" s="1"/>
      <c r="N24" s="1"/>
      <c r="O24" s="1"/>
      <c r="P24" s="1"/>
      <c r="Q24" s="1"/>
      <c r="R24" s="1"/>
      <c r="S24" s="1"/>
    </row>
    <row r="25" spans="2:19">
      <c r="B25" s="1"/>
      <c r="C25" s="1"/>
      <c r="D25" s="1"/>
      <c r="E25" s="1"/>
      <c r="F25" s="1"/>
      <c r="G25" s="1"/>
      <c r="H25" s="1"/>
      <c r="I25" s="1"/>
      <c r="J25" s="1"/>
      <c r="K25" s="1"/>
      <c r="L25" s="1"/>
      <c r="M25" s="1"/>
      <c r="N25" s="1"/>
      <c r="O25" s="1"/>
      <c r="P25" s="1"/>
      <c r="Q25" s="1"/>
      <c r="R25" s="1"/>
      <c r="S25" s="1"/>
    </row>
    <row r="26" spans="2:19">
      <c r="B26" s="1"/>
      <c r="C26" s="1"/>
      <c r="D26" s="1"/>
      <c r="E26" s="1"/>
      <c r="F26" s="1"/>
      <c r="G26" s="1"/>
      <c r="H26" s="1"/>
      <c r="I26" s="1"/>
      <c r="J26" s="1"/>
      <c r="K26" s="1"/>
      <c r="L26" s="1"/>
      <c r="M26" s="1"/>
      <c r="N26" s="1"/>
      <c r="O26" s="1"/>
      <c r="P26" s="1"/>
      <c r="Q26" s="1"/>
      <c r="R26" s="1"/>
      <c r="S26" s="1"/>
    </row>
    <row r="27" spans="2:19">
      <c r="B27" s="1"/>
      <c r="C27" s="1"/>
      <c r="D27" s="1"/>
      <c r="E27" s="1"/>
      <c r="F27" s="1"/>
      <c r="G27" s="1"/>
      <c r="H27" s="1"/>
      <c r="I27" s="1"/>
      <c r="J27" s="1"/>
      <c r="K27" s="1"/>
      <c r="L27" s="1"/>
      <c r="M27" s="1"/>
      <c r="N27" s="1"/>
      <c r="O27" s="1"/>
      <c r="P27" s="1"/>
      <c r="Q27" s="1"/>
      <c r="R27" s="1"/>
      <c r="S27" s="1"/>
    </row>
    <row r="28" spans="2:19">
      <c r="B28" s="1"/>
      <c r="C28" s="1"/>
      <c r="D28" s="1"/>
      <c r="E28" s="1"/>
      <c r="F28" s="1"/>
      <c r="G28" s="1"/>
      <c r="H28" s="1"/>
      <c r="I28" s="1"/>
      <c r="J28" s="1"/>
      <c r="K28" s="1"/>
      <c r="L28" s="1"/>
      <c r="M28" s="1"/>
      <c r="N28" s="1"/>
      <c r="O28" s="1"/>
      <c r="P28" s="1"/>
      <c r="Q28" s="1"/>
      <c r="R28" s="1"/>
      <c r="S28" s="1"/>
    </row>
    <row r="29" spans="2:19">
      <c r="B29" s="1"/>
      <c r="C29" s="1"/>
      <c r="D29" s="1"/>
      <c r="E29" s="1"/>
      <c r="F29" s="1"/>
      <c r="G29" s="1"/>
      <c r="H29" s="1"/>
      <c r="I29" s="1"/>
      <c r="J29" s="1"/>
      <c r="K29" s="1"/>
      <c r="L29" s="1"/>
      <c r="M29" s="1"/>
      <c r="N29" s="1"/>
      <c r="O29" s="1"/>
      <c r="P29" s="1"/>
      <c r="Q29" s="1"/>
      <c r="R29" s="1"/>
      <c r="S29" s="1"/>
    </row>
    <row r="30" spans="2:19">
      <c r="B30" s="1"/>
      <c r="C30" s="1"/>
      <c r="D30" s="1"/>
      <c r="E30" s="1"/>
      <c r="F30" s="1"/>
      <c r="G30" s="1"/>
      <c r="H30" s="1"/>
      <c r="I30" s="1"/>
      <c r="J30" s="1"/>
      <c r="K30" s="1"/>
      <c r="L30" s="1"/>
      <c r="M30" s="1"/>
      <c r="N30" s="1"/>
      <c r="O30" s="1"/>
      <c r="P30" s="1"/>
      <c r="Q30" s="1"/>
      <c r="R30" s="1"/>
      <c r="S30" s="1"/>
    </row>
    <row r="31" spans="2:19">
      <c r="B31" s="1"/>
      <c r="C31" s="1"/>
      <c r="D31" s="1"/>
      <c r="E31" s="1"/>
      <c r="F31" s="1"/>
      <c r="G31" s="1"/>
      <c r="H31" s="1"/>
      <c r="I31" s="1"/>
      <c r="J31" s="1"/>
      <c r="K31" s="1"/>
      <c r="L31" s="1"/>
      <c r="M31" s="1"/>
      <c r="N31" s="1"/>
      <c r="O31" s="1"/>
      <c r="P31" s="1"/>
      <c r="Q31" s="1"/>
      <c r="R31" s="1"/>
      <c r="S31" s="1"/>
    </row>
    <row r="32" spans="2:19">
      <c r="B32" s="1"/>
      <c r="C32" s="1"/>
      <c r="D32" s="1"/>
      <c r="E32" s="1"/>
      <c r="F32" s="1"/>
      <c r="G32" s="1"/>
      <c r="H32" s="1"/>
      <c r="I32" s="1"/>
      <c r="J32" s="1"/>
      <c r="K32" s="1"/>
      <c r="L32" s="1"/>
      <c r="M32" s="1"/>
      <c r="N32" s="1"/>
      <c r="O32" s="1"/>
      <c r="P32" s="1"/>
      <c r="Q32" s="1"/>
      <c r="R32" s="1"/>
      <c r="S32" s="1"/>
    </row>
    <row r="33" spans="2:19">
      <c r="B33" s="1"/>
      <c r="C33" s="1"/>
      <c r="D33" s="1"/>
      <c r="E33" s="1"/>
      <c r="F33" s="1"/>
      <c r="G33" s="1"/>
      <c r="H33" s="1"/>
      <c r="I33" s="1"/>
      <c r="J33" s="1"/>
      <c r="K33" s="1"/>
      <c r="L33" s="1"/>
      <c r="M33" s="1"/>
      <c r="N33" s="1"/>
      <c r="O33" s="1"/>
      <c r="P33" s="1"/>
      <c r="Q33" s="1"/>
      <c r="R33" s="1"/>
      <c r="S33" s="1"/>
    </row>
    <row r="34" spans="2:19" ht="18.75">
      <c r="B34" s="1"/>
      <c r="C34" s="1"/>
      <c r="D34" s="1"/>
      <c r="E34" s="1"/>
      <c r="F34" s="1"/>
      <c r="G34" s="1"/>
      <c r="H34" s="199" t="s">
        <v>68</v>
      </c>
      <c r="I34" s="1"/>
      <c r="J34" s="1"/>
      <c r="K34" s="1"/>
      <c r="L34" s="1"/>
      <c r="M34" s="1"/>
      <c r="N34" s="1"/>
      <c r="O34" s="1"/>
      <c r="P34" s="1"/>
      <c r="Q34" s="1"/>
      <c r="R34" s="1"/>
      <c r="S34" s="1"/>
    </row>
    <row r="35" spans="2:19">
      <c r="B35" s="1"/>
      <c r="C35" s="1"/>
      <c r="D35" s="1"/>
      <c r="E35" s="1"/>
      <c r="F35" s="1"/>
      <c r="G35" s="1"/>
      <c r="H35" s="200" t="s">
        <v>69</v>
      </c>
      <c r="I35" s="1"/>
      <c r="J35" s="1"/>
      <c r="K35" s="1"/>
      <c r="L35" s="1"/>
      <c r="M35" s="1"/>
      <c r="N35" s="1"/>
      <c r="O35" s="1"/>
      <c r="P35" s="1"/>
      <c r="Q35" s="1"/>
      <c r="R35" s="1"/>
      <c r="S35" s="1"/>
    </row>
    <row r="36" spans="2:19">
      <c r="B36" s="1"/>
      <c r="C36" s="1"/>
      <c r="D36" s="1"/>
      <c r="E36" s="1"/>
      <c r="F36" s="1"/>
      <c r="G36" s="1"/>
      <c r="H36" s="1"/>
      <c r="I36" s="1"/>
      <c r="J36" s="1"/>
      <c r="K36" s="1"/>
      <c r="L36" s="1"/>
      <c r="M36" s="1"/>
      <c r="N36" s="1"/>
      <c r="O36" s="1"/>
      <c r="P36" s="1"/>
      <c r="Q36" s="1"/>
      <c r="R36" s="1"/>
      <c r="S36" s="1"/>
    </row>
    <row r="37" spans="2:19">
      <c r="B37" s="1"/>
      <c r="C37" s="1"/>
      <c r="D37" s="1"/>
      <c r="E37" s="1"/>
      <c r="F37" s="1"/>
      <c r="G37" s="1"/>
      <c r="H37" s="1"/>
      <c r="I37" s="1"/>
      <c r="J37" s="1"/>
      <c r="K37" s="1"/>
      <c r="L37" s="1"/>
      <c r="M37" s="1"/>
      <c r="N37" s="1"/>
      <c r="O37" s="1"/>
      <c r="P37" s="1"/>
      <c r="Q37" s="1"/>
      <c r="R37" s="1"/>
      <c r="S37" s="1"/>
    </row>
    <row r="38" spans="2:19">
      <c r="B38" s="1"/>
      <c r="C38" s="1"/>
      <c r="D38" s="1"/>
      <c r="E38" s="1"/>
      <c r="F38" s="1"/>
      <c r="G38" s="1"/>
      <c r="H38" s="1"/>
      <c r="I38" s="1"/>
      <c r="J38" s="1"/>
      <c r="K38" s="1"/>
      <c r="L38" s="1"/>
      <c r="M38" s="1"/>
      <c r="N38" s="1"/>
      <c r="O38" s="1"/>
      <c r="P38" s="1"/>
      <c r="Q38" s="1"/>
      <c r="R38" s="1"/>
      <c r="S38" s="1"/>
    </row>
    <row r="39" spans="2:19">
      <c r="B39" s="1"/>
      <c r="C39" s="1"/>
      <c r="D39" s="1"/>
      <c r="E39" s="1"/>
      <c r="F39" s="1"/>
      <c r="G39" s="1"/>
      <c r="H39" s="1"/>
      <c r="I39" s="1"/>
      <c r="J39" s="1"/>
      <c r="K39" s="1"/>
      <c r="L39" s="1"/>
      <c r="M39" s="1"/>
      <c r="N39" s="1"/>
      <c r="O39" s="1"/>
      <c r="P39" s="1"/>
      <c r="Q39" s="1"/>
      <c r="R39" s="1"/>
      <c r="S39" s="1"/>
    </row>
    <row r="40" spans="2:19">
      <c r="B40" s="1"/>
      <c r="C40" s="1"/>
      <c r="D40" s="1"/>
      <c r="E40" s="1"/>
      <c r="F40" s="1"/>
      <c r="G40" s="1"/>
      <c r="H40" s="1"/>
      <c r="I40" s="1"/>
      <c r="J40" s="1"/>
      <c r="K40" s="1"/>
      <c r="L40" s="1"/>
      <c r="M40" s="1"/>
      <c r="N40" s="1"/>
      <c r="O40" s="1"/>
      <c r="P40" s="1"/>
      <c r="Q40" s="1"/>
      <c r="R40" s="1"/>
      <c r="S40" s="1"/>
    </row>
    <row r="41" spans="2:19">
      <c r="B41" s="1"/>
      <c r="C41" s="1"/>
      <c r="D41" s="1"/>
      <c r="E41" s="1"/>
      <c r="F41" s="1"/>
      <c r="G41" s="1"/>
      <c r="H41" s="1"/>
      <c r="I41" s="1"/>
      <c r="J41" s="1"/>
      <c r="K41" s="1"/>
      <c r="L41" s="1"/>
      <c r="M41" s="1"/>
      <c r="N41" s="1"/>
      <c r="O41" s="1"/>
      <c r="P41" s="1"/>
      <c r="Q41" s="1"/>
      <c r="R41" s="1"/>
      <c r="S41" s="1"/>
    </row>
    <row r="42" spans="2:19">
      <c r="B42" s="1"/>
      <c r="C42" s="1"/>
      <c r="D42" s="1"/>
      <c r="E42" s="1"/>
      <c r="F42" s="1"/>
      <c r="G42" s="1"/>
      <c r="H42" s="1"/>
      <c r="I42" s="1"/>
      <c r="J42" s="1"/>
      <c r="K42" s="1"/>
      <c r="L42" s="1"/>
      <c r="M42" s="1"/>
      <c r="N42" s="1"/>
      <c r="O42" s="1"/>
      <c r="P42" s="1"/>
      <c r="Q42" s="1"/>
      <c r="R42" s="1"/>
      <c r="S42" s="1"/>
    </row>
    <row r="43" spans="2:19">
      <c r="B43" s="1"/>
      <c r="C43" s="1"/>
      <c r="D43" s="1"/>
      <c r="E43" s="1"/>
      <c r="F43" s="1"/>
      <c r="G43" s="1"/>
      <c r="H43" s="1"/>
      <c r="I43" s="1"/>
      <c r="J43" s="1"/>
      <c r="K43" s="1"/>
      <c r="L43" s="1"/>
      <c r="M43" s="1"/>
      <c r="N43" s="1"/>
      <c r="O43" s="1"/>
      <c r="P43" s="1"/>
      <c r="Q43" s="1"/>
      <c r="R43" s="1"/>
      <c r="S43" s="1"/>
    </row>
    <row r="44" spans="2:19">
      <c r="B44" s="1"/>
      <c r="C44" s="1"/>
      <c r="D44" s="1"/>
      <c r="E44" s="1"/>
      <c r="F44" s="1"/>
      <c r="G44" s="1"/>
      <c r="H44" s="1"/>
      <c r="I44" s="1"/>
      <c r="J44" s="1"/>
      <c r="K44" s="1"/>
      <c r="L44" s="1"/>
      <c r="M44" s="1"/>
      <c r="N44" s="1"/>
      <c r="O44" s="1"/>
      <c r="P44" s="1"/>
      <c r="Q44" s="1"/>
      <c r="R44" s="1"/>
      <c r="S44" s="1"/>
    </row>
    <row r="45" spans="2:19">
      <c r="B45" s="1"/>
      <c r="C45" s="1"/>
      <c r="D45" s="1"/>
      <c r="E45" s="1"/>
      <c r="F45" s="1"/>
      <c r="G45" s="1"/>
      <c r="H45" s="1"/>
      <c r="I45" s="1"/>
      <c r="J45" s="1"/>
      <c r="K45" s="1"/>
      <c r="L45" s="1"/>
      <c r="M45" s="1"/>
      <c r="N45" s="1"/>
      <c r="O45" s="1"/>
      <c r="P45" s="1"/>
      <c r="Q45" s="1"/>
      <c r="R45" s="1"/>
      <c r="S45" s="1"/>
    </row>
    <row r="46" spans="2:19">
      <c r="B46" s="1"/>
      <c r="C46" s="1"/>
      <c r="D46" s="1"/>
      <c r="E46" s="1"/>
      <c r="F46" s="1"/>
      <c r="G46" s="1"/>
      <c r="H46" s="1"/>
      <c r="I46" s="1"/>
      <c r="J46" s="1"/>
      <c r="K46" s="1"/>
      <c r="L46" s="1"/>
      <c r="M46" s="1"/>
      <c r="N46" s="1"/>
      <c r="O46" s="1"/>
      <c r="P46" s="1"/>
      <c r="Q46" s="1"/>
      <c r="R46" s="1"/>
      <c r="S46" s="1"/>
    </row>
    <row r="47" spans="2:19">
      <c r="B47" s="1"/>
      <c r="C47" s="1"/>
      <c r="D47" s="1"/>
      <c r="E47" s="1"/>
      <c r="F47" s="1"/>
      <c r="G47" s="1"/>
      <c r="H47" s="1"/>
      <c r="I47" s="1"/>
      <c r="J47" s="1"/>
      <c r="K47" s="1"/>
      <c r="L47" s="1"/>
      <c r="M47" s="1"/>
      <c r="N47" s="1"/>
      <c r="O47" s="1"/>
      <c r="P47" s="1"/>
      <c r="Q47" s="1"/>
      <c r="R47" s="1"/>
      <c r="S47" s="1"/>
    </row>
    <row r="48" spans="2:19">
      <c r="B48" s="1"/>
      <c r="C48" s="1"/>
      <c r="D48" s="1"/>
      <c r="E48" s="1"/>
      <c r="F48" s="1"/>
      <c r="G48" s="1"/>
      <c r="H48" s="1"/>
      <c r="I48" s="1"/>
      <c r="J48" s="1"/>
      <c r="K48" s="1"/>
      <c r="L48" s="1"/>
      <c r="M48" s="1"/>
      <c r="N48" s="1"/>
      <c r="O48" s="1"/>
      <c r="P48" s="1"/>
      <c r="Q48" s="1"/>
      <c r="R48" s="1"/>
      <c r="S48" s="1"/>
    </row>
    <row r="49" spans="2:20">
      <c r="B49" s="1"/>
      <c r="C49" s="1"/>
      <c r="D49" s="1"/>
      <c r="E49" s="1"/>
      <c r="F49" s="1"/>
      <c r="G49" s="1"/>
      <c r="H49" s="1"/>
      <c r="I49" s="1"/>
      <c r="J49" s="1"/>
      <c r="K49" s="1"/>
      <c r="L49" s="1"/>
      <c r="M49" s="1"/>
      <c r="N49" s="1"/>
      <c r="O49" s="1"/>
      <c r="P49" s="1"/>
      <c r="Q49" s="1"/>
      <c r="R49" s="1"/>
      <c r="S49" s="1"/>
    </row>
    <row r="50" spans="2:20">
      <c r="B50" s="1"/>
      <c r="C50" s="1"/>
      <c r="D50" s="1"/>
      <c r="E50" s="1"/>
      <c r="F50" s="1"/>
      <c r="G50" s="1"/>
      <c r="H50" s="1"/>
      <c r="I50" s="1"/>
      <c r="J50" s="1"/>
      <c r="K50" s="1"/>
      <c r="L50" s="1"/>
      <c r="M50" s="1"/>
      <c r="N50" s="1"/>
      <c r="O50" s="1"/>
      <c r="P50" s="1"/>
      <c r="Q50" s="1"/>
      <c r="R50" s="1"/>
      <c r="S50" s="1"/>
    </row>
    <row r="51" spans="2:20">
      <c r="B51" s="1"/>
      <c r="C51" s="1"/>
      <c r="D51" s="1"/>
      <c r="E51" s="1"/>
      <c r="F51" s="1"/>
      <c r="G51" s="1"/>
      <c r="H51" s="1"/>
      <c r="I51" s="1"/>
      <c r="J51" s="1"/>
      <c r="K51" s="1"/>
      <c r="L51" s="1"/>
      <c r="M51" s="1"/>
      <c r="N51" s="1"/>
      <c r="O51" s="1"/>
      <c r="P51" s="1"/>
      <c r="Q51" s="1"/>
      <c r="R51" s="1"/>
      <c r="S51" s="1"/>
    </row>
    <row r="52" spans="2:20">
      <c r="B52" s="1"/>
      <c r="C52" s="1"/>
      <c r="D52" s="1"/>
      <c r="E52" s="1"/>
      <c r="F52" s="1"/>
      <c r="G52" s="1"/>
      <c r="H52" s="1"/>
      <c r="I52" s="1"/>
      <c r="J52" s="1"/>
      <c r="K52" s="1"/>
      <c r="L52" s="1"/>
      <c r="M52" s="1"/>
      <c r="N52" s="1"/>
      <c r="O52" s="1"/>
      <c r="P52" s="1"/>
      <c r="Q52" s="1"/>
      <c r="R52" s="1"/>
      <c r="S52" s="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S5:S7"/>
    <mergeCell ref="S13:S14"/>
    <mergeCell ref="S17:S19"/>
    <mergeCell ref="K13:K14"/>
    <mergeCell ref="M17:M19"/>
    <mergeCell ref="P5:P7"/>
    <mergeCell ref="P17:P19"/>
    <mergeCell ref="M8:M10"/>
    <mergeCell ref="L11:L12"/>
    <mergeCell ref="L8:L10"/>
    <mergeCell ref="L5:L6"/>
    <mergeCell ref="L13:L14"/>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s>
  <pageMargins left="0.7" right="0.7" top="0.75" bottom="0.75" header="0.3" footer="0.3"/>
  <pageSetup paperSize="9" scale="24"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3"/>
  <sheetViews>
    <sheetView showGridLines="0" showZeros="0" topLeftCell="A7" zoomScale="160" zoomScaleNormal="160" workbookViewId="0">
      <selection activeCell="E27" sqref="E27"/>
    </sheetView>
  </sheetViews>
  <sheetFormatPr defaultColWidth="0" defaultRowHeight="15" zeroHeight="1"/>
  <cols>
    <col min="1" max="1" width="6.28515625" style="2" customWidth="1"/>
    <col min="2" max="2" width="6" style="2" customWidth="1"/>
    <col min="3" max="3" width="33.570312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ht="51" customHeight="1" thickBot="1">
      <c r="B1" s="1"/>
      <c r="C1" s="253" t="str">
        <f>Contents!B1</f>
        <v>Supplementary Information</v>
      </c>
      <c r="D1" s="252"/>
      <c r="E1" s="252"/>
      <c r="F1" s="252"/>
      <c r="G1" s="252"/>
      <c r="H1" s="255" t="str">
        <f>Contents!I1</f>
        <v>2nd quarter 2023</v>
      </c>
      <c r="I1" s="259"/>
      <c r="J1" s="255" t="str">
        <f>Contents!K1</f>
        <v>(unaudited)</v>
      </c>
      <c r="K1" s="259"/>
      <c r="L1" s="260"/>
    </row>
    <row r="2" spans="2:15" ht="15" customHeight="1">
      <c r="B2" s="1"/>
      <c r="C2" s="5"/>
      <c r="D2" s="5"/>
      <c r="E2" s="5"/>
      <c r="F2" s="7"/>
      <c r="G2" s="7"/>
      <c r="H2" s="257"/>
      <c r="I2" s="257"/>
      <c r="J2" s="257"/>
      <c r="K2" s="1"/>
      <c r="L2" s="1"/>
    </row>
    <row r="3" spans="2:15" ht="15" customHeight="1">
      <c r="B3" s="1"/>
      <c r="C3" s="256" t="s">
        <v>0</v>
      </c>
      <c r="D3" s="26"/>
      <c r="E3" s="26"/>
      <c r="F3" s="26"/>
      <c r="G3" s="26"/>
      <c r="H3" s="26"/>
      <c r="I3" s="26"/>
      <c r="J3" s="26"/>
      <c r="K3" s="1"/>
      <c r="L3" s="1"/>
    </row>
    <row r="4" spans="2:15" ht="15" customHeight="1">
      <c r="B4" s="1"/>
      <c r="C4" s="245" t="s">
        <v>124</v>
      </c>
      <c r="D4" s="26"/>
      <c r="E4" s="26"/>
      <c r="F4" s="26"/>
      <c r="G4" s="26"/>
      <c r="H4" s="26"/>
      <c r="I4" s="26"/>
      <c r="J4" s="26"/>
      <c r="K4" s="1"/>
      <c r="L4" s="1"/>
    </row>
    <row r="5" spans="2:15" ht="15" customHeight="1">
      <c r="B5" s="1"/>
      <c r="C5" s="258"/>
      <c r="D5" s="258">
        <v>2023</v>
      </c>
      <c r="E5" s="258" t="s">
        <v>348</v>
      </c>
      <c r="F5" s="258">
        <v>2022</v>
      </c>
      <c r="G5" s="258" t="s">
        <v>348</v>
      </c>
      <c r="H5" s="258" t="s">
        <v>348</v>
      </c>
      <c r="I5" s="258" t="s">
        <v>348</v>
      </c>
      <c r="J5" s="258">
        <v>2021</v>
      </c>
      <c r="K5" s="1"/>
      <c r="L5" s="1"/>
      <c r="N5" s="572"/>
    </row>
    <row r="6" spans="2:15" ht="15" customHeight="1">
      <c r="B6" s="1"/>
      <c r="C6" s="4" t="s">
        <v>51</v>
      </c>
      <c r="D6" s="16" t="s">
        <v>347</v>
      </c>
      <c r="E6" s="16" t="s">
        <v>350</v>
      </c>
      <c r="F6" s="16" t="s">
        <v>351</v>
      </c>
      <c r="G6" s="16" t="s">
        <v>352</v>
      </c>
      <c r="H6" s="16" t="s">
        <v>347</v>
      </c>
      <c r="I6" s="16" t="s">
        <v>350</v>
      </c>
      <c r="J6" s="16" t="s">
        <v>351</v>
      </c>
      <c r="K6" s="1"/>
      <c r="L6" s="1"/>
    </row>
    <row r="7" spans="2:15" ht="15" customHeight="1">
      <c r="B7" s="1"/>
      <c r="C7" s="251" t="s">
        <v>1</v>
      </c>
      <c r="D7" s="369"/>
      <c r="E7" s="369"/>
      <c r="F7" s="369"/>
      <c r="G7" s="369"/>
      <c r="H7" s="369"/>
      <c r="I7" s="369"/>
      <c r="J7" s="369"/>
      <c r="K7" s="1"/>
      <c r="L7" s="1"/>
    </row>
    <row r="8" spans="2:15" ht="15" customHeight="1">
      <c r="B8" s="1"/>
      <c r="C8" s="669" t="s">
        <v>318</v>
      </c>
      <c r="D8" s="370">
        <v>3.9753947437876356</v>
      </c>
      <c r="E8" s="371">
        <v>1.8157385709368021</v>
      </c>
      <c r="F8" s="371">
        <v>6.3119397685258907</v>
      </c>
      <c r="G8" s="371">
        <v>4.4790575175669893</v>
      </c>
      <c r="H8" s="370">
        <v>3.3342540696062044</v>
      </c>
      <c r="I8" s="371">
        <v>2.1731317574070506</v>
      </c>
      <c r="J8" s="371"/>
      <c r="K8" s="1"/>
      <c r="L8" s="1"/>
      <c r="N8" s="586"/>
      <c r="O8" s="586"/>
    </row>
    <row r="9" spans="2:15" ht="15" customHeight="1">
      <c r="B9" s="1"/>
      <c r="C9" s="75" t="s">
        <v>412</v>
      </c>
      <c r="D9" s="6">
        <v>28901.549191999995</v>
      </c>
      <c r="E9" s="72">
        <v>30266.206747999997</v>
      </c>
      <c r="F9" s="72">
        <v>29519.144035500005</v>
      </c>
      <c r="G9" s="72">
        <v>28903.483887000002</v>
      </c>
      <c r="H9" s="6">
        <v>28968.102396500002</v>
      </c>
      <c r="I9" s="72">
        <v>30298.069194</v>
      </c>
      <c r="J9" s="72"/>
      <c r="K9" s="1"/>
      <c r="L9" s="1"/>
    </row>
    <row r="10" spans="2:15" ht="15" customHeight="1">
      <c r="B10" s="1"/>
      <c r="C10" s="715" t="s">
        <v>387</v>
      </c>
      <c r="D10" s="359">
        <v>0.153</v>
      </c>
      <c r="E10" s="360">
        <v>0.12947694648042529</v>
      </c>
      <c r="F10" s="360">
        <v>0.127</v>
      </c>
      <c r="G10" s="360">
        <v>7.828723340583732E-2</v>
      </c>
      <c r="H10" s="359">
        <v>8.0975228120633291E-2</v>
      </c>
      <c r="I10" s="360">
        <v>0.15764390684719642</v>
      </c>
      <c r="J10" s="360">
        <v>0</v>
      </c>
      <c r="K10" s="1"/>
      <c r="L10" s="1"/>
    </row>
    <row r="11" spans="2:15" ht="15" customHeight="1">
      <c r="B11" s="1"/>
      <c r="C11" s="5"/>
      <c r="D11" s="5"/>
      <c r="E11" s="5"/>
      <c r="F11" s="7"/>
      <c r="G11" s="7"/>
      <c r="H11" s="7"/>
      <c r="I11" s="7"/>
      <c r="J11" s="7"/>
      <c r="K11" s="1"/>
      <c r="L11" s="1"/>
    </row>
    <row r="12" spans="2:15" ht="15" customHeight="1">
      <c r="B12" s="1"/>
      <c r="C12" s="251" t="s">
        <v>39</v>
      </c>
      <c r="D12" s="251"/>
      <c r="E12" s="251"/>
      <c r="F12" s="7"/>
      <c r="G12" s="7"/>
      <c r="H12" s="7"/>
      <c r="I12" s="7"/>
      <c r="J12" s="7"/>
      <c r="K12" s="1"/>
      <c r="L12" s="1"/>
    </row>
    <row r="13" spans="2:15" ht="15" customHeight="1">
      <c r="B13" s="1"/>
      <c r="C13" s="363" t="s">
        <v>40</v>
      </c>
      <c r="D13" s="364">
        <v>7024.3170397140866</v>
      </c>
      <c r="E13" s="365">
        <v>6883.4568950391595</v>
      </c>
      <c r="F13" s="365">
        <v>6582.7475915931373</v>
      </c>
      <c r="G13" s="365">
        <v>6278.6162132347172</v>
      </c>
      <c r="H13" s="364">
        <v>5333.1464891932155</v>
      </c>
      <c r="I13" s="365">
        <v>5288.1185361379239</v>
      </c>
      <c r="J13" s="365">
        <v>5350.2041516657237</v>
      </c>
      <c r="K13" s="1"/>
      <c r="L13" s="1"/>
    </row>
    <row r="14" spans="2:15" ht="15" customHeight="1">
      <c r="B14" s="1"/>
      <c r="C14" s="12" t="s">
        <v>41</v>
      </c>
      <c r="D14" s="6">
        <v>357149.59991687781</v>
      </c>
      <c r="E14" s="7">
        <v>343347.29911415518</v>
      </c>
      <c r="F14" s="7">
        <v>314991.63526245998</v>
      </c>
      <c r="G14" s="7">
        <v>302336.92096470657</v>
      </c>
      <c r="H14" s="6">
        <v>276319</v>
      </c>
      <c r="I14" s="7">
        <v>291036.43317198689</v>
      </c>
      <c r="J14" s="7">
        <v>308351.22628898895</v>
      </c>
      <c r="K14" s="1"/>
      <c r="L14" s="1"/>
    </row>
    <row r="15" spans="2:15" ht="15" customHeight="1">
      <c r="B15" s="1"/>
      <c r="C15" s="5" t="s">
        <v>42</v>
      </c>
      <c r="D15" s="743">
        <v>1143231.710828437</v>
      </c>
      <c r="E15" s="750">
        <v>1110733.467446395</v>
      </c>
      <c r="F15" s="750">
        <v>1019987.5981477638</v>
      </c>
      <c r="G15" s="750">
        <v>1001099.8495765948</v>
      </c>
      <c r="H15" s="743">
        <v>1008705.400324058</v>
      </c>
      <c r="I15" s="750">
        <v>1039653.5178317683</v>
      </c>
      <c r="J15" s="750">
        <v>1096555.5170446665</v>
      </c>
      <c r="K15" s="717"/>
      <c r="L15" s="1"/>
    </row>
    <row r="16" spans="2:15" ht="15" customHeight="1">
      <c r="B16" s="1"/>
      <c r="C16" s="358" t="s">
        <v>43</v>
      </c>
      <c r="D16" s="366">
        <v>72699.77418149999</v>
      </c>
      <c r="E16" s="640">
        <v>69811.854550830001</v>
      </c>
      <c r="F16" s="357">
        <v>67061.433812949996</v>
      </c>
      <c r="G16" s="357">
        <v>64878.918238510014</v>
      </c>
      <c r="H16" s="366">
        <v>62558.710120879994</v>
      </c>
      <c r="I16" s="357">
        <v>59222.900569470003</v>
      </c>
      <c r="J16" s="357">
        <v>57033.182211769999</v>
      </c>
      <c r="K16" s="1"/>
      <c r="L16" s="1"/>
    </row>
    <row r="17" spans="2:21" ht="15" customHeight="1">
      <c r="B17" s="1"/>
      <c r="C17" s="5"/>
      <c r="D17" s="74"/>
      <c r="E17" s="7"/>
      <c r="F17" s="7"/>
      <c r="G17" s="7"/>
      <c r="H17" s="7"/>
      <c r="I17" s="7"/>
      <c r="J17" s="7"/>
      <c r="K17" s="1"/>
      <c r="L17" s="1"/>
    </row>
    <row r="18" spans="2:21" ht="15" customHeight="1">
      <c r="B18" s="1"/>
      <c r="C18" s="844" t="s">
        <v>2</v>
      </c>
      <c r="D18" s="844"/>
      <c r="E18" s="844"/>
      <c r="F18" s="7"/>
      <c r="G18" s="7"/>
      <c r="H18" s="7"/>
      <c r="I18" s="7"/>
      <c r="J18" s="7"/>
      <c r="K18" s="1"/>
      <c r="L18" s="1"/>
    </row>
    <row r="19" spans="2:21" ht="15" customHeight="1">
      <c r="B19" s="1"/>
      <c r="C19" s="363" t="s">
        <v>44</v>
      </c>
      <c r="D19" s="364">
        <v>8294</v>
      </c>
      <c r="E19" s="365">
        <v>8065</v>
      </c>
      <c r="F19" s="365">
        <v>7822</v>
      </c>
      <c r="G19" s="365">
        <v>7648</v>
      </c>
      <c r="H19" s="364">
        <v>7005</v>
      </c>
      <c r="I19" s="365">
        <v>6791</v>
      </c>
      <c r="J19" s="365">
        <v>6445</v>
      </c>
      <c r="K19" s="1"/>
      <c r="L19" s="1"/>
    </row>
    <row r="20" spans="2:21" ht="15" customHeight="1">
      <c r="B20" s="1"/>
      <c r="C20" s="5" t="s">
        <v>45</v>
      </c>
      <c r="D20" s="73">
        <v>0.77882439680983284</v>
      </c>
      <c r="E20" s="74">
        <v>0.78640656582284374</v>
      </c>
      <c r="F20" s="74">
        <v>0.76070271333400008</v>
      </c>
      <c r="G20" s="74">
        <v>0.70539085115071332</v>
      </c>
      <c r="H20" s="73">
        <v>0.70516459775873919</v>
      </c>
      <c r="I20" s="74">
        <v>0.73376779582902973</v>
      </c>
      <c r="J20" s="74">
        <v>0.77524339840674716</v>
      </c>
      <c r="K20" s="1"/>
      <c r="L20" s="1"/>
    </row>
    <row r="21" spans="2:21" ht="15" customHeight="1">
      <c r="B21" s="1"/>
      <c r="C21" s="5" t="s">
        <v>46</v>
      </c>
      <c r="D21" s="73">
        <v>0.17835786409433374</v>
      </c>
      <c r="E21" s="74">
        <v>0.18551702853749488</v>
      </c>
      <c r="F21" s="74">
        <v>0.19503450275103598</v>
      </c>
      <c r="G21" s="74">
        <v>0.17587862273334431</v>
      </c>
      <c r="H21" s="73">
        <v>0.1791767945552491</v>
      </c>
      <c r="I21" s="74">
        <v>0.17951807926460336</v>
      </c>
      <c r="J21" s="74">
        <v>0.1850289641234652</v>
      </c>
      <c r="K21" s="1"/>
      <c r="L21" s="1"/>
    </row>
    <row r="22" spans="2:21" ht="15" customHeight="1">
      <c r="B22" s="1"/>
      <c r="C22" s="358" t="s">
        <v>47</v>
      </c>
      <c r="D22" s="367">
        <v>0.95718226090416658</v>
      </c>
      <c r="E22" s="368">
        <v>0.97192359436033871</v>
      </c>
      <c r="F22" s="368">
        <v>0.95573721608503592</v>
      </c>
      <c r="G22" s="368">
        <v>0.88126947388405763</v>
      </c>
      <c r="H22" s="367">
        <v>0.88434139231398823</v>
      </c>
      <c r="I22" s="368">
        <v>0.91328587509363313</v>
      </c>
      <c r="J22" s="368">
        <v>0.96027236253021231</v>
      </c>
      <c r="K22" s="1"/>
      <c r="L22" s="1"/>
    </row>
    <row r="23" spans="2:21" ht="15" customHeight="1">
      <c r="B23" s="1"/>
      <c r="C23" s="5"/>
      <c r="D23" s="7"/>
      <c r="E23" s="7"/>
      <c r="F23" s="7"/>
      <c r="G23" s="7"/>
      <c r="H23" s="7"/>
      <c r="I23" s="7"/>
      <c r="J23" s="7"/>
      <c r="K23" s="1"/>
      <c r="L23" s="1"/>
      <c r="N23" s="584"/>
    </row>
    <row r="24" spans="2:21" ht="15" customHeight="1">
      <c r="B24" s="1"/>
      <c r="C24" s="251" t="s">
        <v>3</v>
      </c>
      <c r="D24" s="251"/>
      <c r="E24" s="251"/>
      <c r="F24" s="7"/>
      <c r="G24" s="7"/>
      <c r="H24" s="7"/>
      <c r="I24" s="7"/>
      <c r="J24" s="7"/>
      <c r="K24" s="1"/>
      <c r="L24" s="1"/>
    </row>
    <row r="25" spans="2:21" ht="15" customHeight="1">
      <c r="B25" s="1"/>
      <c r="C25" s="573" t="s">
        <v>48</v>
      </c>
      <c r="D25" s="361">
        <v>279357.89394885767</v>
      </c>
      <c r="E25" s="362">
        <v>282558.76118771505</v>
      </c>
      <c r="F25" s="362">
        <v>273672.84123674821</v>
      </c>
      <c r="G25" s="362">
        <v>275621.95426287781</v>
      </c>
      <c r="H25" s="361">
        <v>274917.93949693302</v>
      </c>
      <c r="I25" s="362">
        <v>281473.89259571815</v>
      </c>
      <c r="J25" s="362">
        <v>290862.21839530871</v>
      </c>
      <c r="K25" s="1"/>
      <c r="L25" s="1"/>
      <c r="M25" s="201"/>
      <c r="N25" s="201"/>
      <c r="O25" s="201"/>
      <c r="P25" s="201"/>
      <c r="Q25" s="201"/>
      <c r="R25" s="201"/>
      <c r="S25" s="201"/>
      <c r="T25" s="201"/>
      <c r="U25" s="201"/>
    </row>
    <row r="26" spans="2:21" ht="15" customHeight="1">
      <c r="B26" s="1"/>
      <c r="C26" s="75" t="s">
        <v>60</v>
      </c>
      <c r="D26" s="9">
        <f>D25/(D25+D14)</f>
        <v>0.43889175954900111</v>
      </c>
      <c r="E26" s="10">
        <f t="shared" ref="E26:J26" si="0">E25/(E25+E14)</f>
        <v>0.45143956754698761</v>
      </c>
      <c r="F26" s="10">
        <f t="shared" si="0"/>
        <v>0.46490463101201979</v>
      </c>
      <c r="G26" s="10">
        <f t="shared" si="0"/>
        <v>0.47688852282845456</v>
      </c>
      <c r="H26" s="9">
        <f t="shared" si="0"/>
        <v>0.49872916671336864</v>
      </c>
      <c r="I26" s="10">
        <f>I25/(I25+I14)</f>
        <v>0.49164858680632018</v>
      </c>
      <c r="J26" s="10">
        <f t="shared" si="0"/>
        <v>0.48540669602056868</v>
      </c>
      <c r="K26" s="805"/>
      <c r="L26" s="1"/>
      <c r="M26" s="201"/>
      <c r="N26" s="201"/>
      <c r="O26" s="201"/>
      <c r="P26" s="201"/>
      <c r="Q26" s="201"/>
      <c r="R26" s="201"/>
      <c r="S26" s="201"/>
      <c r="T26" s="201"/>
      <c r="U26" s="201"/>
    </row>
    <row r="27" spans="2:21" ht="15" customHeight="1">
      <c r="B27" s="1"/>
      <c r="C27" s="75" t="s">
        <v>274</v>
      </c>
      <c r="D27" s="192">
        <v>-2486.0790656500003</v>
      </c>
      <c r="E27" s="193">
        <v>-2197.9450269200001</v>
      </c>
      <c r="F27" s="193">
        <v>-2845.8581517000011</v>
      </c>
      <c r="G27" s="193">
        <v>-2719.7332104799998</v>
      </c>
      <c r="H27" s="192">
        <v>-2453.6927359800002</v>
      </c>
      <c r="I27" s="7">
        <v>-2479.8976694000003</v>
      </c>
      <c r="J27" s="7">
        <v>-2590.5203652400014</v>
      </c>
      <c r="K27" s="1"/>
      <c r="L27" s="809"/>
      <c r="M27" s="201"/>
      <c r="N27" s="202"/>
      <c r="O27" s="202"/>
      <c r="P27" s="202"/>
      <c r="Q27" s="202"/>
      <c r="R27" s="202"/>
      <c r="S27" s="202"/>
      <c r="T27" s="202"/>
      <c r="U27" s="202"/>
    </row>
    <row r="28" spans="2:21" ht="15" customHeight="1">
      <c r="B28" s="1"/>
      <c r="C28" s="189" t="s">
        <v>93</v>
      </c>
      <c r="D28" s="9">
        <v>5.9595045315760577E-2</v>
      </c>
      <c r="E28" s="10">
        <v>6.5289318255242187E-2</v>
      </c>
      <c r="F28" s="10">
        <v>6.2654936253823873E-2</v>
      </c>
      <c r="G28" s="10">
        <v>6.2467243530058392E-2</v>
      </c>
      <c r="H28" s="9">
        <v>6.9263287078084768E-2</v>
      </c>
      <c r="I28" s="10">
        <v>8.6337756511645769E-2</v>
      </c>
      <c r="J28" s="10">
        <v>0.11192582949387229</v>
      </c>
      <c r="K28" s="1"/>
      <c r="L28" s="1"/>
      <c r="M28" s="201"/>
      <c r="N28" s="201"/>
      <c r="O28" s="201"/>
      <c r="P28" s="201"/>
      <c r="Q28" s="201"/>
      <c r="R28" s="201"/>
      <c r="S28" s="201"/>
      <c r="T28" s="201"/>
      <c r="U28" s="201"/>
    </row>
    <row r="29" spans="2:21" ht="15" customHeight="1">
      <c r="B29" s="1"/>
      <c r="C29" s="358" t="s">
        <v>94</v>
      </c>
      <c r="D29" s="359">
        <v>0.2114106947785534</v>
      </c>
      <c r="E29" s="360">
        <v>0.18969722890565335</v>
      </c>
      <c r="F29" s="360">
        <v>0.18970000000000001</v>
      </c>
      <c r="G29" s="360">
        <v>0.18206507259168242</v>
      </c>
      <c r="H29" s="359">
        <v>0.17525294185046592</v>
      </c>
      <c r="I29" s="360">
        <v>0.17917979411925708</v>
      </c>
      <c r="J29" s="360">
        <v>0.17750075426502313</v>
      </c>
      <c r="K29" s="1"/>
      <c r="L29" s="1"/>
      <c r="M29" s="201"/>
      <c r="N29" s="201"/>
      <c r="O29" s="201"/>
      <c r="P29" s="201"/>
      <c r="Q29" s="201"/>
      <c r="R29" s="201"/>
      <c r="S29" s="201"/>
      <c r="T29" s="201"/>
      <c r="U29" s="201"/>
    </row>
    <row r="30" spans="2:21" ht="15" customHeight="1">
      <c r="B30" s="1"/>
      <c r="C30" s="5"/>
      <c r="D30" s="7"/>
      <c r="E30" s="7"/>
      <c r="F30" s="7"/>
      <c r="G30" s="7"/>
      <c r="H30" s="7"/>
      <c r="I30" s="7"/>
      <c r="J30" s="7"/>
      <c r="K30" s="1"/>
      <c r="L30" s="1"/>
      <c r="M30" s="201"/>
      <c r="N30" s="202"/>
      <c r="O30" s="202"/>
      <c r="P30" s="202"/>
      <c r="Q30" s="202"/>
      <c r="R30" s="202"/>
      <c r="S30" s="202"/>
      <c r="T30" s="202"/>
      <c r="U30" s="202"/>
    </row>
    <row r="31" spans="2:21" ht="15" customHeight="1">
      <c r="B31" s="1"/>
      <c r="C31" s="356" t="s">
        <v>319</v>
      </c>
      <c r="D31" s="356"/>
      <c r="E31" s="719"/>
      <c r="F31" s="719"/>
      <c r="G31" s="719"/>
      <c r="H31" s="719"/>
      <c r="I31" s="719"/>
      <c r="J31" s="368"/>
      <c r="K31" s="1"/>
      <c r="L31" s="1"/>
    </row>
    <row r="32" spans="2:21" ht="15" customHeight="1">
      <c r="B32" s="1"/>
      <c r="C32" s="5" t="s">
        <v>255</v>
      </c>
      <c r="D32" s="689">
        <f>D33/D34</f>
        <v>1.9551277221008214</v>
      </c>
      <c r="E32" s="690">
        <f t="shared" ref="E32:J32" si="1">E33/E34</f>
        <v>1.7913182736260915</v>
      </c>
      <c r="F32" s="690">
        <f t="shared" si="1"/>
        <v>1.8377184632372539</v>
      </c>
      <c r="G32" s="690">
        <f t="shared" si="1"/>
        <v>1.7398433496815753</v>
      </c>
      <c r="H32" s="689">
        <f t="shared" si="1"/>
        <v>1.9459027619265008</v>
      </c>
      <c r="I32" s="690">
        <f t="shared" si="1"/>
        <v>1.8372806391781995</v>
      </c>
      <c r="J32" s="690">
        <f t="shared" si="1"/>
        <v>1.7484897301651228</v>
      </c>
      <c r="K32" s="1"/>
      <c r="L32" s="1"/>
    </row>
    <row r="33" spans="2:12" ht="15" customHeight="1">
      <c r="B33" s="1"/>
      <c r="C33" s="5" t="s">
        <v>257</v>
      </c>
      <c r="D33" s="6">
        <v>51893</v>
      </c>
      <c r="E33" s="7">
        <v>48883.283047737248</v>
      </c>
      <c r="F33" s="7">
        <v>48264</v>
      </c>
      <c r="G33" s="7">
        <v>47536</v>
      </c>
      <c r="H33" s="6">
        <v>51150</v>
      </c>
      <c r="I33" s="7">
        <v>51510</v>
      </c>
      <c r="J33" s="7">
        <v>52098</v>
      </c>
      <c r="K33" s="1"/>
      <c r="L33" s="1"/>
    </row>
    <row r="34" spans="2:12" ht="15" customHeight="1">
      <c r="B34" s="1"/>
      <c r="C34" s="5" t="s">
        <v>256</v>
      </c>
      <c r="D34" s="6">
        <v>26542</v>
      </c>
      <c r="E34" s="7">
        <v>27288.999262417416</v>
      </c>
      <c r="F34" s="7">
        <v>26263</v>
      </c>
      <c r="G34" s="7">
        <v>27322</v>
      </c>
      <c r="H34" s="6">
        <v>26286</v>
      </c>
      <c r="I34" s="7">
        <v>28036</v>
      </c>
      <c r="J34" s="7">
        <v>29796</v>
      </c>
      <c r="K34" s="1"/>
      <c r="L34" s="1"/>
    </row>
    <row r="35" spans="2:12" ht="15" customHeight="1">
      <c r="B35" s="1"/>
      <c r="C35" s="5" t="s">
        <v>170</v>
      </c>
      <c r="D35" s="11">
        <v>0.20687212532966243</v>
      </c>
      <c r="E35" s="10">
        <v>0.20238391369351258</v>
      </c>
      <c r="F35" s="10">
        <v>0.21279005993245284</v>
      </c>
      <c r="G35" s="10">
        <v>0.20273372307115503</v>
      </c>
      <c r="H35" s="9">
        <v>0.19110308173500204</v>
      </c>
      <c r="I35" s="10">
        <v>0.20486953719934381</v>
      </c>
      <c r="J35" s="10">
        <v>0.20294830998583122</v>
      </c>
      <c r="K35" s="1"/>
      <c r="L35" s="1"/>
    </row>
    <row r="36" spans="2:12" ht="15" customHeight="1">
      <c r="B36" s="1"/>
      <c r="C36" s="5" t="s">
        <v>169</v>
      </c>
      <c r="D36" s="9">
        <v>0.17153523205370683</v>
      </c>
      <c r="E36" s="10">
        <v>0.16477324576423155</v>
      </c>
      <c r="F36" s="10">
        <v>0.17243961984766612</v>
      </c>
      <c r="G36" s="10">
        <v>0.16058764203558859</v>
      </c>
      <c r="H36" s="9">
        <v>0.14784024187341549</v>
      </c>
      <c r="I36" s="10">
        <v>0.15641443983152126</v>
      </c>
      <c r="J36" s="10">
        <v>0.16780638718210428</v>
      </c>
      <c r="K36" s="1"/>
      <c r="L36" s="1"/>
    </row>
    <row r="37" spans="2:12" ht="15" customHeight="1">
      <c r="B37" s="1"/>
      <c r="C37" s="358" t="s">
        <v>168</v>
      </c>
      <c r="D37" s="359">
        <v>0.15654382278511958</v>
      </c>
      <c r="E37" s="360">
        <v>0.14881720482453656</v>
      </c>
      <c r="F37" s="360">
        <v>0.15654399193547741</v>
      </c>
      <c r="G37" s="360">
        <v>0.14398464041551698</v>
      </c>
      <c r="H37" s="359">
        <v>0.13604128554752826</v>
      </c>
      <c r="I37" s="360">
        <v>0.14319941327666055</v>
      </c>
      <c r="J37" s="360">
        <v>0.15405519999803724</v>
      </c>
      <c r="K37" s="1"/>
      <c r="L37" s="1"/>
    </row>
    <row r="38" spans="2:12" ht="18.75" customHeight="1">
      <c r="B38" s="1"/>
      <c r="C38" s="351" t="s">
        <v>194</v>
      </c>
      <c r="D38" s="352">
        <v>0</v>
      </c>
      <c r="E38" s="352">
        <v>0</v>
      </c>
      <c r="F38" s="352">
        <v>0</v>
      </c>
      <c r="G38" s="352">
        <v>0</v>
      </c>
      <c r="H38" s="352">
        <v>0</v>
      </c>
      <c r="I38" s="352">
        <v>0</v>
      </c>
      <c r="J38" s="352">
        <v>0</v>
      </c>
      <c r="K38" s="1"/>
      <c r="L38" s="1"/>
    </row>
    <row r="39" spans="2:12" ht="14.25" customHeight="1">
      <c r="B39" s="1"/>
      <c r="C39" s="351" t="s">
        <v>195</v>
      </c>
      <c r="D39" s="351"/>
      <c r="E39" s="351"/>
      <c r="F39" s="351"/>
      <c r="G39" s="351"/>
      <c r="H39" s="351"/>
      <c r="I39" s="351"/>
      <c r="J39" s="351"/>
      <c r="K39" s="1"/>
      <c r="L39" s="1"/>
    </row>
    <row r="40" spans="2:12" ht="12.75" customHeight="1">
      <c r="B40" s="1"/>
      <c r="C40" s="351" t="s">
        <v>193</v>
      </c>
      <c r="D40" s="351"/>
      <c r="E40" s="351"/>
      <c r="F40" s="351"/>
      <c r="G40" s="351"/>
      <c r="H40" s="351"/>
      <c r="I40" s="351"/>
      <c r="J40" s="351"/>
      <c r="K40" s="1"/>
      <c r="L40" s="1"/>
    </row>
    <row r="41" spans="2:12" ht="12.75" customHeight="1">
      <c r="B41" s="1"/>
      <c r="C41" s="351" t="s">
        <v>267</v>
      </c>
      <c r="D41" s="351"/>
      <c r="E41" s="351"/>
      <c r="F41" s="351"/>
      <c r="G41" s="351"/>
      <c r="H41" s="351"/>
      <c r="I41" s="351"/>
      <c r="J41" s="351"/>
      <c r="K41"/>
      <c r="L41"/>
    </row>
    <row r="42" spans="2:12" ht="21" customHeight="1">
      <c r="B42" s="1"/>
      <c r="C42" s="845" t="s">
        <v>196</v>
      </c>
      <c r="D42" s="845"/>
      <c r="E42" s="845"/>
      <c r="F42" s="845"/>
      <c r="G42" s="845"/>
      <c r="H42" s="845"/>
      <c r="I42" s="845"/>
      <c r="J42" s="845"/>
      <c r="K42" s="1"/>
      <c r="L42" s="1"/>
    </row>
    <row r="43" spans="2:12" ht="12.75" customHeight="1">
      <c r="B43" s="1"/>
      <c r="C43" s="319"/>
      <c r="D43" s="1"/>
      <c r="E43" s="1"/>
      <c r="F43" s="1"/>
      <c r="G43" s="1"/>
      <c r="H43" s="1"/>
      <c r="I43" s="1"/>
      <c r="J43" s="1"/>
      <c r="K43" s="1"/>
      <c r="L43" s="1"/>
    </row>
    <row r="44" spans="2:12">
      <c r="B44" s="1"/>
      <c r="C44" s="1"/>
      <c r="D44" s="1"/>
      <c r="E44" s="1"/>
      <c r="F44" s="1"/>
      <c r="G44" s="1"/>
      <c r="H44" s="1"/>
      <c r="I44" s="1"/>
      <c r="J44" s="1"/>
      <c r="K44" s="1"/>
      <c r="L44" s="1"/>
    </row>
    <row r="45" spans="2:12"/>
    <row r="48" spans="2:12"/>
    <row r="52"/>
    <row r="53"/>
  </sheetData>
  <mergeCells count="2">
    <mergeCell ref="C18:E18"/>
    <mergeCell ref="C42:J42"/>
  </mergeCell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election activeCell="C12" sqref="C12"/>
    </sheetView>
  </sheetViews>
  <sheetFormatPr defaultColWidth="0" defaultRowHeight="15" zeroHeight="1"/>
  <cols>
    <col min="1" max="2" width="9.140625" style="2" customWidth="1"/>
    <col min="3" max="3" width="34.42578125" style="2" customWidth="1"/>
    <col min="4" max="4" width="9.5703125" style="2" customWidth="1"/>
    <col min="5" max="5" width="8.28515625" style="2" customWidth="1"/>
    <col min="6" max="11" width="6.85546875" style="2" customWidth="1"/>
    <col min="12" max="16" width="9.140625" style="2" customWidth="1"/>
    <col min="17" max="16384" width="9.140625" style="2" hidden="1"/>
  </cols>
  <sheetData>
    <row r="1" spans="2:15">
      <c r="B1" s="1"/>
      <c r="C1" s="1"/>
      <c r="D1" s="1"/>
      <c r="E1" s="1"/>
      <c r="F1" s="1"/>
      <c r="G1" s="1"/>
      <c r="H1" s="1"/>
      <c r="I1" s="1"/>
      <c r="J1" s="1"/>
      <c r="K1" s="1"/>
      <c r="L1" s="1"/>
      <c r="M1" s="1"/>
      <c r="N1" s="1"/>
      <c r="O1" s="1"/>
    </row>
    <row r="2" spans="2:15">
      <c r="B2" s="1"/>
      <c r="C2" s="846" t="s">
        <v>332</v>
      </c>
      <c r="D2" s="846"/>
      <c r="E2" s="846"/>
      <c r="F2" s="1"/>
      <c r="G2" s="1"/>
      <c r="H2" s="1"/>
      <c r="I2" s="1"/>
      <c r="J2" s="1"/>
      <c r="K2" s="1"/>
      <c r="L2" s="1"/>
      <c r="M2" s="1"/>
      <c r="N2" s="1"/>
      <c r="O2" s="1"/>
    </row>
    <row r="3" spans="2:15">
      <c r="B3" s="1"/>
      <c r="C3" s="169" t="s">
        <v>36</v>
      </c>
      <c r="D3" s="169"/>
      <c r="E3" s="170" t="s">
        <v>37</v>
      </c>
      <c r="F3" s="1"/>
      <c r="G3" s="1"/>
      <c r="H3" s="1"/>
      <c r="I3" s="1"/>
      <c r="J3" s="1"/>
      <c r="K3" s="1"/>
      <c r="L3" s="1"/>
      <c r="M3" s="1"/>
      <c r="N3" s="1"/>
      <c r="O3" s="1"/>
    </row>
    <row r="4" spans="2:15">
      <c r="B4" s="1"/>
      <c r="C4" s="32" t="s">
        <v>461</v>
      </c>
      <c r="D4" s="168"/>
      <c r="E4" s="166">
        <v>0.10098395065042549</v>
      </c>
      <c r="F4" s="166"/>
      <c r="G4" s="1"/>
      <c r="H4" s="1"/>
      <c r="I4" s="1"/>
      <c r="J4" s="1"/>
      <c r="K4" s="1"/>
      <c r="L4" s="1"/>
      <c r="M4" s="1"/>
      <c r="N4" s="1"/>
      <c r="O4" s="1"/>
    </row>
    <row r="5" spans="2:15">
      <c r="B5" s="1"/>
      <c r="C5" s="32" t="s">
        <v>462</v>
      </c>
      <c r="D5" s="168"/>
      <c r="E5" s="166">
        <v>6.1953028899482343E-2</v>
      </c>
      <c r="F5" s="1"/>
      <c r="G5" s="1"/>
      <c r="H5" s="1"/>
      <c r="I5" s="1"/>
      <c r="J5" s="1"/>
      <c r="K5" s="1"/>
      <c r="L5" s="1"/>
      <c r="M5" s="1"/>
      <c r="N5" s="1"/>
      <c r="O5" s="1"/>
    </row>
    <row r="6" spans="2:15">
      <c r="B6" s="1"/>
      <c r="C6" s="32" t="s">
        <v>463</v>
      </c>
      <c r="D6" s="168"/>
      <c r="E6" s="166">
        <v>4.812296899947368E-2</v>
      </c>
      <c r="F6" s="1"/>
      <c r="G6" s="1"/>
      <c r="H6" s="1"/>
      <c r="I6" s="1"/>
      <c r="J6" s="1"/>
      <c r="K6" s="1"/>
      <c r="L6" s="1"/>
      <c r="M6" s="1"/>
      <c r="N6" s="1"/>
      <c r="O6" s="1"/>
    </row>
    <row r="7" spans="2:15">
      <c r="B7" s="1"/>
      <c r="C7" s="32" t="s">
        <v>464</v>
      </c>
      <c r="D7" s="168"/>
      <c r="E7" s="166">
        <v>3.8570958721977772E-2</v>
      </c>
      <c r="F7" s="1"/>
      <c r="G7" s="1"/>
      <c r="H7" s="1"/>
      <c r="I7" s="1"/>
      <c r="J7" s="1"/>
      <c r="K7" s="1"/>
      <c r="L7" s="1"/>
      <c r="M7" s="1"/>
      <c r="N7" s="1"/>
      <c r="O7" s="1"/>
    </row>
    <row r="8" spans="2:15">
      <c r="B8" s="1"/>
      <c r="C8" s="32" t="s">
        <v>465</v>
      </c>
      <c r="D8" s="168"/>
      <c r="E8" s="166">
        <v>3.2870242313102718E-2</v>
      </c>
      <c r="F8" s="1"/>
      <c r="G8" s="1"/>
      <c r="H8" s="1"/>
      <c r="I8" s="1"/>
      <c r="J8" s="1"/>
      <c r="K8" s="1"/>
      <c r="L8" s="1"/>
      <c r="M8" s="1"/>
      <c r="N8" s="1"/>
      <c r="O8" s="1"/>
    </row>
    <row r="9" spans="2:15">
      <c r="B9" s="1"/>
      <c r="C9" s="32" t="s">
        <v>466</v>
      </c>
      <c r="D9" s="168"/>
      <c r="E9" s="166">
        <v>3.2713604742828584E-2</v>
      </c>
      <c r="F9" s="1"/>
      <c r="G9" s="1"/>
      <c r="H9" s="1"/>
      <c r="I9" s="1"/>
      <c r="J9" s="1"/>
      <c r="K9" s="1"/>
      <c r="L9" s="1"/>
      <c r="M9" s="1"/>
      <c r="N9" s="1"/>
      <c r="O9" s="1"/>
    </row>
    <row r="10" spans="2:15">
      <c r="B10" s="1"/>
      <c r="C10" s="32" t="s">
        <v>467</v>
      </c>
      <c r="D10" s="168"/>
      <c r="E10" s="166">
        <v>2.3628248528221492E-2</v>
      </c>
      <c r="F10" s="1"/>
      <c r="G10" s="1"/>
      <c r="H10" s="1"/>
      <c r="I10" s="1"/>
      <c r="J10" s="1"/>
      <c r="K10" s="1"/>
      <c r="L10" s="1"/>
      <c r="M10" s="1"/>
      <c r="N10" s="1"/>
      <c r="O10" s="1"/>
    </row>
    <row r="11" spans="2:15">
      <c r="B11" s="1"/>
      <c r="C11" s="32" t="s">
        <v>468</v>
      </c>
      <c r="D11" s="168"/>
      <c r="E11" s="166">
        <v>2.3136090989925334E-2</v>
      </c>
      <c r="F11" s="1"/>
      <c r="G11" s="1"/>
      <c r="H11" s="1"/>
      <c r="I11" s="1"/>
      <c r="J11" s="1"/>
      <c r="K11" s="1"/>
      <c r="L11" s="1"/>
      <c r="M11" s="1"/>
      <c r="N11" s="1"/>
      <c r="O11" s="1"/>
    </row>
    <row r="12" spans="2:15">
      <c r="B12" s="1"/>
      <c r="C12" s="32" t="s">
        <v>469</v>
      </c>
      <c r="D12" s="168"/>
      <c r="E12" s="166">
        <v>2.3109667974073787E-2</v>
      </c>
      <c r="F12" s="1"/>
      <c r="G12" s="1"/>
      <c r="H12" s="1"/>
      <c r="I12" s="1"/>
      <c r="J12" s="1"/>
      <c r="K12" s="1"/>
      <c r="L12" s="1"/>
      <c r="M12" s="1"/>
      <c r="N12" s="1"/>
      <c r="O12" s="1"/>
    </row>
    <row r="13" spans="2:15">
      <c r="B13" s="1"/>
      <c r="C13" s="32" t="s">
        <v>470</v>
      </c>
      <c r="D13" s="168"/>
      <c r="E13" s="166">
        <v>2.2556740253702901E-2</v>
      </c>
      <c r="F13" s="1"/>
      <c r="G13" s="1"/>
      <c r="H13" s="1"/>
      <c r="I13" s="1"/>
      <c r="J13" s="1"/>
      <c r="K13" s="1"/>
      <c r="L13" s="1"/>
      <c r="M13" s="1"/>
      <c r="N13" s="1"/>
      <c r="O13" s="1"/>
    </row>
    <row r="14" spans="2:15">
      <c r="B14" s="1"/>
      <c r="C14" s="32" t="s">
        <v>471</v>
      </c>
      <c r="D14" s="168" t="s">
        <v>4</v>
      </c>
      <c r="E14" s="166">
        <v>0.16116103775464416</v>
      </c>
      <c r="F14" s="1"/>
      <c r="G14" s="1"/>
      <c r="H14" s="1"/>
      <c r="I14" s="1"/>
      <c r="J14" s="1"/>
      <c r="K14" s="1"/>
      <c r="L14" s="1"/>
      <c r="M14" s="1"/>
      <c r="N14" s="1"/>
      <c r="O14" s="1"/>
    </row>
    <row r="15" spans="2:15">
      <c r="B15" s="1"/>
      <c r="C15" s="373" t="s">
        <v>472</v>
      </c>
      <c r="D15" s="374"/>
      <c r="E15" s="661">
        <v>0.56880653982785823</v>
      </c>
      <c r="F15" s="1"/>
      <c r="G15" s="1"/>
      <c r="H15" s="1"/>
      <c r="I15" s="1"/>
      <c r="J15" s="1"/>
      <c r="K15" s="1"/>
      <c r="L15" s="1"/>
      <c r="M15" s="1"/>
      <c r="N15" s="1"/>
      <c r="O15" s="1"/>
    </row>
    <row r="16" spans="2:15" ht="19.5" customHeight="1">
      <c r="B16" s="1"/>
      <c r="C16" s="320"/>
      <c r="D16" s="168"/>
      <c r="E16" s="166"/>
      <c r="F16" s="1"/>
      <c r="G16" s="1"/>
      <c r="H16" s="1"/>
      <c r="I16" s="1"/>
      <c r="J16" s="1"/>
      <c r="K16" s="1"/>
      <c r="L16" s="1"/>
      <c r="M16" s="1"/>
      <c r="N16" s="1"/>
      <c r="O16" s="1"/>
    </row>
    <row r="17" spans="2:15">
      <c r="B17" s="1"/>
      <c r="C17" s="1"/>
      <c r="D17" s="1"/>
      <c r="E17" s="1"/>
      <c r="F17" s="1"/>
      <c r="G17" s="1"/>
      <c r="H17" s="1"/>
      <c r="I17" s="1"/>
      <c r="J17" s="1"/>
      <c r="K17" s="1"/>
      <c r="L17" s="1"/>
      <c r="M17" s="1"/>
      <c r="N17" s="1"/>
      <c r="O17" s="1"/>
    </row>
    <row r="18" spans="2:15">
      <c r="B18" s="1"/>
      <c r="C18" s="1"/>
      <c r="D18" s="1"/>
      <c r="E18" s="167"/>
      <c r="F18" s="1"/>
      <c r="G18" s="1"/>
      <c r="H18" s="1"/>
      <c r="I18" s="1"/>
      <c r="J18" s="1"/>
      <c r="K18" s="1"/>
      <c r="L18" s="1"/>
      <c r="M18" s="1"/>
      <c r="N18" s="1"/>
      <c r="O18" s="1"/>
    </row>
    <row r="19" spans="2:15">
      <c r="B19" s="1"/>
      <c r="C19" s="846" t="s">
        <v>100</v>
      </c>
      <c r="D19" s="846"/>
      <c r="E19" s="846"/>
      <c r="F19" s="1"/>
      <c r="G19" s="1"/>
      <c r="H19" s="1"/>
      <c r="I19" s="1"/>
      <c r="J19" s="1"/>
      <c r="K19" s="1"/>
      <c r="L19" s="1"/>
      <c r="M19" s="1"/>
      <c r="N19" s="1"/>
      <c r="O19" s="1"/>
    </row>
    <row r="20" spans="2:15">
      <c r="B20" s="1"/>
      <c r="C20" s="21"/>
      <c r="D20" s="847" t="s">
        <v>273</v>
      </c>
      <c r="E20" s="847"/>
      <c r="F20" s="168"/>
      <c r="G20" s="1"/>
      <c r="H20" s="1"/>
      <c r="I20" s="1"/>
      <c r="J20" s="1"/>
      <c r="K20" s="1"/>
      <c r="L20" s="1"/>
      <c r="M20" s="1"/>
      <c r="N20" s="1"/>
      <c r="O20" s="1"/>
    </row>
    <row r="21" spans="2:15">
      <c r="B21" s="1"/>
      <c r="C21" s="21"/>
      <c r="D21" s="206"/>
      <c r="E21" s="350" t="s">
        <v>38</v>
      </c>
      <c r="F21" s="168"/>
      <c r="G21" s="1"/>
      <c r="H21" s="1"/>
      <c r="I21" s="1"/>
      <c r="J21" s="1"/>
      <c r="K21" s="1"/>
      <c r="L21" s="1"/>
      <c r="M21" s="1"/>
      <c r="N21" s="1"/>
      <c r="O21" s="1"/>
    </row>
    <row r="22" spans="2:15">
      <c r="B22" s="1"/>
      <c r="C22" s="32" t="s">
        <v>66</v>
      </c>
      <c r="D22" s="32"/>
      <c r="E22" s="168" t="s">
        <v>478</v>
      </c>
      <c r="F22" s="337"/>
      <c r="G22" s="168"/>
      <c r="H22" s="168"/>
      <c r="I22" s="1"/>
      <c r="J22" s="1"/>
      <c r="K22" s="1"/>
      <c r="L22" s="1"/>
      <c r="M22" s="1"/>
      <c r="N22" s="1"/>
      <c r="O22" s="1"/>
    </row>
    <row r="23" spans="2:15">
      <c r="B23" s="1"/>
      <c r="C23" s="32" t="s">
        <v>211</v>
      </c>
      <c r="D23" s="32"/>
      <c r="E23" s="168" t="s">
        <v>479</v>
      </c>
      <c r="F23" s="337"/>
      <c r="G23" s="168"/>
      <c r="H23" s="168"/>
      <c r="I23" s="1"/>
      <c r="J23" s="1"/>
      <c r="K23" s="1"/>
      <c r="L23" s="1"/>
      <c r="M23" s="1"/>
      <c r="N23" s="1"/>
      <c r="O23" s="1"/>
    </row>
    <row r="24" spans="2:15">
      <c r="B24" s="1"/>
      <c r="C24" s="32" t="s">
        <v>480</v>
      </c>
      <c r="D24" s="32"/>
      <c r="E24" s="168" t="s">
        <v>479</v>
      </c>
      <c r="F24" s="337"/>
      <c r="G24" s="168"/>
      <c r="H24" s="168"/>
      <c r="I24" s="1"/>
      <c r="J24" s="1"/>
      <c r="K24" s="1"/>
      <c r="L24" s="1"/>
      <c r="M24" s="1"/>
      <c r="N24" s="1"/>
      <c r="O24" s="1"/>
    </row>
    <row r="25" spans="2:15">
      <c r="B25" s="1"/>
      <c r="C25" s="377" t="s">
        <v>481</v>
      </c>
      <c r="D25" s="377"/>
      <c r="E25" s="379" t="s">
        <v>482</v>
      </c>
      <c r="F25" s="168"/>
      <c r="G25" s="168"/>
      <c r="H25" s="168"/>
      <c r="I25" s="1"/>
      <c r="J25" s="1"/>
      <c r="K25" s="1"/>
      <c r="L25" s="1"/>
      <c r="M25" s="1"/>
      <c r="N25" s="1"/>
      <c r="O25" s="1"/>
    </row>
    <row r="26" spans="2:15">
      <c r="B26" s="1"/>
      <c r="C26" s="1"/>
      <c r="D26" s="1"/>
      <c r="E26" s="1"/>
      <c r="F26" s="1"/>
      <c r="G26" s="1"/>
      <c r="H26" s="1"/>
      <c r="I26" s="1"/>
      <c r="J26" s="1"/>
      <c r="K26" s="1"/>
      <c r="L26" s="1"/>
      <c r="M26" s="1"/>
      <c r="N26" s="1"/>
      <c r="O26" s="1"/>
    </row>
    <row r="27" spans="2:15">
      <c r="B27" s="1"/>
      <c r="C27" s="270" t="s">
        <v>123</v>
      </c>
      <c r="D27" s="270"/>
      <c r="E27" s="270"/>
      <c r="F27" s="1"/>
      <c r="G27" s="1"/>
      <c r="H27" s="1"/>
      <c r="I27" s="1"/>
      <c r="J27" s="1"/>
      <c r="K27" s="1"/>
      <c r="L27" s="1"/>
      <c r="M27" s="1"/>
      <c r="N27" s="1"/>
      <c r="O27" s="1"/>
    </row>
    <row r="28" spans="2:15" ht="3.75" customHeight="1">
      <c r="B28" s="1"/>
      <c r="C28" s="32"/>
      <c r="D28" s="32"/>
      <c r="E28" s="1"/>
      <c r="F28" s="1"/>
      <c r="G28" s="1"/>
      <c r="H28" s="1"/>
      <c r="I28" s="1"/>
      <c r="J28" s="1"/>
      <c r="K28" s="1"/>
      <c r="L28" s="1"/>
      <c r="M28" s="1"/>
      <c r="N28" s="1"/>
      <c r="O28" s="1"/>
    </row>
    <row r="29" spans="2:15">
      <c r="B29" s="1"/>
      <c r="C29" s="375" t="s">
        <v>473</v>
      </c>
      <c r="D29" s="376">
        <v>0.49481607379579023</v>
      </c>
      <c r="E29" s="1"/>
      <c r="F29" s="1"/>
      <c r="G29" s="1"/>
      <c r="H29" s="1"/>
      <c r="I29" s="1"/>
      <c r="J29" s="1"/>
      <c r="K29" s="1"/>
      <c r="L29" s="1"/>
      <c r="M29" s="1"/>
      <c r="N29" s="1"/>
      <c r="O29" s="1"/>
    </row>
    <row r="30" spans="2:15">
      <c r="B30" s="1"/>
      <c r="C30" s="32" t="s">
        <v>474</v>
      </c>
      <c r="D30" s="120">
        <v>0.16164581340333595</v>
      </c>
      <c r="E30" s="1"/>
      <c r="F30" s="1"/>
      <c r="G30" s="1"/>
      <c r="H30" s="1"/>
      <c r="I30" s="1"/>
      <c r="J30" s="1"/>
      <c r="K30" s="1"/>
      <c r="L30" s="1"/>
      <c r="M30" s="1"/>
      <c r="N30" s="1"/>
      <c r="O30" s="1"/>
    </row>
    <row r="31" spans="2:15">
      <c r="B31" s="1"/>
      <c r="C31" s="32" t="s">
        <v>475</v>
      </c>
      <c r="D31" s="120">
        <v>7.9235172871166937E-2</v>
      </c>
      <c r="E31" s="1"/>
      <c r="F31" s="1"/>
      <c r="G31" s="1"/>
      <c r="H31" s="1"/>
      <c r="I31" s="1"/>
      <c r="J31" s="1"/>
      <c r="K31" s="1"/>
      <c r="L31" s="1"/>
      <c r="M31" s="1"/>
      <c r="N31" s="1"/>
      <c r="O31" s="1"/>
    </row>
    <row r="32" spans="2:15">
      <c r="B32" s="1"/>
      <c r="C32" s="32" t="s">
        <v>80</v>
      </c>
      <c r="D32" s="120">
        <v>7.7506441073591864E-2</v>
      </c>
      <c r="E32" s="1"/>
      <c r="F32" s="1"/>
      <c r="G32" s="1"/>
      <c r="H32" s="1"/>
      <c r="I32" s="1"/>
      <c r="J32" s="1"/>
      <c r="K32" s="1"/>
      <c r="L32" s="1"/>
      <c r="M32" s="1"/>
      <c r="N32" s="1"/>
      <c r="O32" s="1"/>
    </row>
    <row r="33" spans="2:15">
      <c r="B33" s="1"/>
      <c r="C33" s="32" t="s">
        <v>476</v>
      </c>
      <c r="D33" s="120">
        <v>5.9392905414946968E-2</v>
      </c>
      <c r="E33" s="1"/>
      <c r="F33" s="1"/>
      <c r="G33" s="1"/>
      <c r="H33" s="1"/>
      <c r="I33" s="1"/>
      <c r="J33" s="1"/>
      <c r="K33" s="1"/>
      <c r="L33" s="1"/>
      <c r="M33" s="1"/>
      <c r="N33" s="1"/>
      <c r="O33" s="1"/>
    </row>
    <row r="34" spans="2:15">
      <c r="B34" s="1"/>
      <c r="C34" s="377" t="s">
        <v>477</v>
      </c>
      <c r="D34" s="378">
        <v>0.12740359344116814</v>
      </c>
      <c r="E34" s="1"/>
      <c r="F34" s="1"/>
      <c r="G34" s="1"/>
      <c r="H34" s="1"/>
      <c r="I34" s="1"/>
      <c r="J34" s="1"/>
      <c r="K34" s="1"/>
      <c r="L34" s="1"/>
      <c r="M34" s="1"/>
      <c r="N34" s="1"/>
      <c r="O34" s="1"/>
    </row>
    <row r="35" spans="2:15">
      <c r="B35" s="1"/>
      <c r="C35" s="1"/>
      <c r="D35" s="1"/>
      <c r="E35" s="1"/>
      <c r="F35" s="1"/>
      <c r="G35" s="1"/>
      <c r="H35" s="1"/>
      <c r="I35" s="1"/>
      <c r="J35" s="1"/>
      <c r="K35" s="1"/>
      <c r="L35" s="1"/>
      <c r="M35" s="1"/>
      <c r="N35" s="1"/>
      <c r="O35" s="1"/>
    </row>
    <row r="36" spans="2:15">
      <c r="B36" s="1"/>
      <c r="C36" s="1"/>
      <c r="D36" s="1"/>
      <c r="E36" s="1"/>
      <c r="F36" s="1"/>
      <c r="G36" s="1"/>
      <c r="H36" s="1"/>
      <c r="I36" s="1"/>
      <c r="J36" s="1"/>
      <c r="K36" s="1"/>
      <c r="L36" s="1"/>
      <c r="M36" s="1"/>
      <c r="N36" s="1"/>
      <c r="O36" s="1"/>
    </row>
    <row r="37" spans="2:15">
      <c r="B37" s="1"/>
      <c r="C37" s="1"/>
      <c r="D37" s="1"/>
      <c r="E37" s="1"/>
      <c r="F37" s="1"/>
      <c r="G37" s="1"/>
      <c r="H37" s="1"/>
      <c r="I37" s="1"/>
      <c r="J37" s="1"/>
      <c r="K37" s="1"/>
      <c r="L37" s="1"/>
      <c r="M37" s="1"/>
      <c r="N37" s="1"/>
      <c r="O37" s="1"/>
    </row>
    <row r="38" spans="2:15">
      <c r="B38" s="1"/>
      <c r="C38" s="1"/>
      <c r="D38" s="1"/>
      <c r="E38" s="1"/>
      <c r="F38" s="1"/>
      <c r="G38" s="1"/>
      <c r="H38" s="1"/>
      <c r="I38" s="1"/>
      <c r="J38" s="1"/>
      <c r="K38" s="1"/>
      <c r="L38" s="1"/>
      <c r="M38" s="1"/>
      <c r="N38" s="1"/>
      <c r="O38" s="1"/>
    </row>
    <row r="39" spans="2:15">
      <c r="B39" s="1"/>
      <c r="C39" s="1"/>
      <c r="D39" s="1"/>
      <c r="E39" s="1"/>
      <c r="F39" s="1"/>
      <c r="G39" s="1"/>
      <c r="H39" s="1"/>
      <c r="I39" s="1"/>
      <c r="J39" s="1"/>
      <c r="K39" s="1"/>
      <c r="L39" s="1"/>
      <c r="M39" s="1"/>
      <c r="N39" s="1"/>
      <c r="O39" s="1"/>
    </row>
    <row r="40" spans="2:15"/>
  </sheetData>
  <mergeCells count="3">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7"/>
  <sheetViews>
    <sheetView showGridLines="0" showZeros="0" zoomScaleNormal="100" workbookViewId="0">
      <selection activeCell="K33" sqref="K33"/>
    </sheetView>
  </sheetViews>
  <sheetFormatPr defaultColWidth="0" defaultRowHeight="15" zeroHeight="1" outlineLevelCol="1"/>
  <cols>
    <col min="1" max="1" width="4.5703125" style="2" customWidth="1"/>
    <col min="2" max="2" width="6.5703125" style="2" customWidth="1"/>
    <col min="3" max="3" width="33.5703125" style="2" customWidth="1"/>
    <col min="4" max="4" width="6.5703125" style="2" customWidth="1"/>
    <col min="5" max="5" width="7.42578125" style="2" customWidth="1"/>
    <col min="6" max="6" width="6.42578125" style="2" customWidth="1"/>
    <col min="7" max="7" width="7.140625" style="2" customWidth="1"/>
    <col min="8" max="8" width="6.5703125" style="206" customWidth="1"/>
    <col min="9" max="9" width="5.85546875" style="2" customWidth="1" outlineLevel="1"/>
    <col min="10" max="10" width="6.140625" style="2" customWidth="1" outlineLevel="1"/>
    <col min="11" max="11" width="9.28515625" style="206" customWidth="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4" ht="21.75" customHeight="1" thickBot="1">
      <c r="B1" s="1"/>
      <c r="C1" s="253" t="s">
        <v>1</v>
      </c>
      <c r="D1" s="252"/>
      <c r="E1" s="252"/>
      <c r="F1" s="252"/>
      <c r="G1" s="252"/>
      <c r="H1" s="252"/>
      <c r="I1" s="252"/>
      <c r="J1" s="252"/>
      <c r="K1" s="559"/>
      <c r="L1" s="1"/>
      <c r="M1" s="1"/>
    </row>
    <row r="2" spans="2:14" ht="24" customHeight="1">
      <c r="B2" s="1"/>
      <c r="C2" s="848"/>
      <c r="D2" s="848"/>
      <c r="E2" s="848"/>
      <c r="F2" s="848"/>
      <c r="G2" s="848"/>
      <c r="H2" s="848"/>
      <c r="I2" s="848"/>
      <c r="J2" s="848"/>
      <c r="K2" s="848"/>
      <c r="L2" s="1"/>
      <c r="M2" s="1"/>
    </row>
    <row r="3" spans="2:14">
      <c r="B3" s="1"/>
      <c r="C3" s="844" t="s">
        <v>184</v>
      </c>
      <c r="D3" s="844"/>
      <c r="E3" s="844" t="s">
        <v>4</v>
      </c>
      <c r="F3" s="46"/>
      <c r="G3" s="46" t="s">
        <v>4</v>
      </c>
      <c r="H3" s="97"/>
      <c r="I3" s="46"/>
      <c r="J3" s="46"/>
      <c r="K3" s="97"/>
      <c r="L3" s="3"/>
      <c r="M3" s="3"/>
      <c r="N3" s="76"/>
    </row>
    <row r="4" spans="2:14">
      <c r="B4" s="1"/>
      <c r="C4" s="15">
        <v>0</v>
      </c>
      <c r="D4" s="16">
        <v>2023</v>
      </c>
      <c r="E4" s="16" t="s">
        <v>348</v>
      </c>
      <c r="F4" s="16">
        <v>2022</v>
      </c>
      <c r="G4" s="16" t="s">
        <v>348</v>
      </c>
      <c r="H4" s="16" t="s">
        <v>348</v>
      </c>
      <c r="I4" s="850" t="s">
        <v>349</v>
      </c>
      <c r="J4" s="850">
        <v>0</v>
      </c>
      <c r="K4" s="16" t="s">
        <v>272</v>
      </c>
      <c r="L4" s="92"/>
      <c r="M4" s="85"/>
      <c r="N4" s="70"/>
    </row>
    <row r="5" spans="2:14">
      <c r="B5" s="1"/>
      <c r="C5" s="15" t="s">
        <v>51</v>
      </c>
      <c r="D5" s="16" t="s">
        <v>347</v>
      </c>
      <c r="E5" s="16" t="s">
        <v>350</v>
      </c>
      <c r="F5" s="16" t="s">
        <v>351</v>
      </c>
      <c r="G5" s="16" t="s">
        <v>352</v>
      </c>
      <c r="H5" s="16" t="s">
        <v>347</v>
      </c>
      <c r="I5" s="16">
        <v>2023</v>
      </c>
      <c r="J5" s="16">
        <v>2022</v>
      </c>
      <c r="K5" s="16">
        <v>2022</v>
      </c>
      <c r="L5" s="86"/>
      <c r="M5" s="85">
        <v>0</v>
      </c>
      <c r="N5" s="70"/>
    </row>
    <row r="6" spans="2:14" ht="15" customHeight="1">
      <c r="B6" s="1"/>
      <c r="C6" s="277" t="s">
        <v>359</v>
      </c>
      <c r="D6" s="505">
        <v>1590.966394</v>
      </c>
      <c r="E6" s="518">
        <v>1551.9315180000001</v>
      </c>
      <c r="F6" s="518">
        <v>1641.2827520000001</v>
      </c>
      <c r="G6" s="518">
        <v>1507.098403</v>
      </c>
      <c r="H6" s="514">
        <v>1456.4601359999999</v>
      </c>
      <c r="I6" s="505">
        <v>3142.8979119999999</v>
      </c>
      <c r="J6" s="518">
        <v>2913.6288920000002</v>
      </c>
      <c r="K6" s="518">
        <v>6062.0100469999998</v>
      </c>
      <c r="L6" s="115"/>
      <c r="M6" s="36"/>
      <c r="N6" s="81"/>
    </row>
    <row r="7" spans="2:14" ht="15" customHeight="1">
      <c r="B7" s="1"/>
      <c r="C7" s="277" t="s">
        <v>187</v>
      </c>
      <c r="D7" s="505">
        <v>381.918971</v>
      </c>
      <c r="E7" s="518">
        <v>357.14850200000001</v>
      </c>
      <c r="F7" s="518">
        <v>389.94170600000001</v>
      </c>
      <c r="G7" s="518">
        <v>475.18602499999997</v>
      </c>
      <c r="H7" s="514">
        <v>427.083977</v>
      </c>
      <c r="I7" s="505">
        <v>739.06747299999995</v>
      </c>
      <c r="J7" s="518">
        <v>799.09772499999997</v>
      </c>
      <c r="K7" s="518">
        <v>1664.2254559999999</v>
      </c>
      <c r="L7" s="115"/>
      <c r="M7" s="36"/>
      <c r="N7" s="81"/>
    </row>
    <row r="8" spans="2:14" ht="15" customHeight="1">
      <c r="B8" s="1"/>
      <c r="C8" s="277" t="s">
        <v>355</v>
      </c>
      <c r="D8" s="505">
        <v>-1460.355634</v>
      </c>
      <c r="E8" s="518">
        <v>-1390.8591369999999</v>
      </c>
      <c r="F8" s="518">
        <v>-1409.940292</v>
      </c>
      <c r="G8" s="518">
        <v>-1272.4655190000001</v>
      </c>
      <c r="H8" s="514">
        <v>-1180.9069649999999</v>
      </c>
      <c r="I8" s="505">
        <v>-2851.2147709999999</v>
      </c>
      <c r="J8" s="518">
        <v>-2325.5842990000001</v>
      </c>
      <c r="K8" s="518">
        <v>-5007.9901099999997</v>
      </c>
      <c r="L8" s="115"/>
      <c r="M8" s="36"/>
      <c r="N8" s="81"/>
    </row>
    <row r="9" spans="2:14" ht="15" customHeight="1">
      <c r="B9" s="1"/>
      <c r="C9" s="420" t="s">
        <v>356</v>
      </c>
      <c r="D9" s="451">
        <v>512.52973099999997</v>
      </c>
      <c r="E9" s="506">
        <v>518.22088299999996</v>
      </c>
      <c r="F9" s="506">
        <v>621.28416600000003</v>
      </c>
      <c r="G9" s="506">
        <v>709.81890899999996</v>
      </c>
      <c r="H9" s="429">
        <v>702.63714800000002</v>
      </c>
      <c r="I9" s="451">
        <v>1030.750614</v>
      </c>
      <c r="J9" s="506">
        <v>1387.1423179999999</v>
      </c>
      <c r="K9" s="506">
        <v>2718.2453930000001</v>
      </c>
      <c r="L9" s="115"/>
      <c r="M9" s="36"/>
      <c r="N9" s="81"/>
    </row>
    <row r="10" spans="2:14" ht="15" customHeight="1">
      <c r="B10" s="1"/>
      <c r="C10" s="3" t="s">
        <v>360</v>
      </c>
      <c r="D10" s="17">
        <v>264.05344300000002</v>
      </c>
      <c r="E10" s="25">
        <v>254.76398800000001</v>
      </c>
      <c r="F10" s="25">
        <v>219.42085599999999</v>
      </c>
      <c r="G10" s="25">
        <v>-37.984341999999998</v>
      </c>
      <c r="H10" s="94">
        <v>-119.282961</v>
      </c>
      <c r="I10" s="17">
        <v>518.81743100000006</v>
      </c>
      <c r="J10" s="25">
        <v>-168.02463900000001</v>
      </c>
      <c r="K10" s="25">
        <v>13.411875</v>
      </c>
      <c r="L10" s="115"/>
      <c r="M10" s="36"/>
      <c r="N10" s="81"/>
    </row>
    <row r="11" spans="2:14" ht="15" customHeight="1">
      <c r="B11" s="1"/>
      <c r="C11" s="380" t="s">
        <v>323</v>
      </c>
      <c r="D11" s="381">
        <v>776.58317399999999</v>
      </c>
      <c r="E11" s="382">
        <v>772.984871</v>
      </c>
      <c r="F11" s="382">
        <v>840.70502199999999</v>
      </c>
      <c r="G11" s="382">
        <v>671.83456699999999</v>
      </c>
      <c r="H11" s="383">
        <v>583.35418700000002</v>
      </c>
      <c r="I11" s="381">
        <v>1549.568045</v>
      </c>
      <c r="J11" s="382">
        <v>1219.117679</v>
      </c>
      <c r="K11" s="382">
        <v>2731.6572679999999</v>
      </c>
      <c r="L11" s="115"/>
      <c r="M11" s="36"/>
      <c r="N11" s="81"/>
    </row>
    <row r="12" spans="2:14" ht="15" hidden="1" customHeight="1">
      <c r="B12" s="1"/>
      <c r="C12" s="24"/>
      <c r="D12" s="20"/>
      <c r="E12" s="37"/>
      <c r="F12" s="37"/>
      <c r="G12" s="37"/>
      <c r="H12" s="102"/>
      <c r="I12" s="20"/>
      <c r="J12" s="37"/>
      <c r="K12" s="37"/>
      <c r="L12" s="115"/>
      <c r="M12" s="36"/>
      <c r="N12" s="81"/>
    </row>
    <row r="13" spans="2:14" ht="15" customHeight="1">
      <c r="B13" s="1"/>
      <c r="C13" s="163" t="s">
        <v>361</v>
      </c>
      <c r="D13" s="176">
        <v>-56.398139</v>
      </c>
      <c r="E13" s="177">
        <v>-62.436909</v>
      </c>
      <c r="F13" s="177">
        <v>-62.479903</v>
      </c>
      <c r="G13" s="177">
        <v>-61.000008000000001</v>
      </c>
      <c r="H13" s="178">
        <v>-39.409959999999998</v>
      </c>
      <c r="I13" s="176">
        <v>-118.835048</v>
      </c>
      <c r="J13" s="177">
        <v>-78.641959</v>
      </c>
      <c r="K13" s="177">
        <v>-202.12187</v>
      </c>
      <c r="L13" s="115"/>
      <c r="M13" s="36"/>
      <c r="N13" s="78"/>
    </row>
    <row r="14" spans="2:14" ht="15" customHeight="1">
      <c r="B14" s="1"/>
      <c r="C14" s="380" t="s">
        <v>324</v>
      </c>
      <c r="D14" s="381">
        <v>720.18503499999997</v>
      </c>
      <c r="E14" s="382">
        <v>710.54796199999998</v>
      </c>
      <c r="F14" s="382">
        <v>778.22511899999995</v>
      </c>
      <c r="G14" s="382">
        <v>610.83455900000001</v>
      </c>
      <c r="H14" s="383">
        <v>543.94422699999996</v>
      </c>
      <c r="I14" s="381">
        <v>1430.7329970000001</v>
      </c>
      <c r="J14" s="382">
        <v>1140.4757199999999</v>
      </c>
      <c r="K14" s="382">
        <v>2529.535398</v>
      </c>
      <c r="L14" s="115"/>
      <c r="M14" s="36"/>
      <c r="N14" s="78"/>
    </row>
    <row r="15" spans="2:14" ht="15" customHeight="1">
      <c r="B15" s="1"/>
      <c r="C15" s="3" t="s">
        <v>180</v>
      </c>
      <c r="D15" s="17">
        <v>221.82058900000001</v>
      </c>
      <c r="E15" s="25">
        <v>69.994146999999998</v>
      </c>
      <c r="F15" s="25">
        <v>11.748554</v>
      </c>
      <c r="G15" s="25">
        <v>-135.92482200000001</v>
      </c>
      <c r="H15" s="94">
        <v>-37.081923000000003</v>
      </c>
      <c r="I15" s="17">
        <v>291.81473599999998</v>
      </c>
      <c r="J15" s="25">
        <v>348.94924400000002</v>
      </c>
      <c r="K15" s="25">
        <v>224.772976</v>
      </c>
      <c r="L15" s="115"/>
      <c r="M15" s="36"/>
      <c r="N15" s="78"/>
    </row>
    <row r="16" spans="2:14" ht="15" hidden="1" customHeight="1">
      <c r="B16" s="1"/>
      <c r="C16" s="30" t="s">
        <v>362</v>
      </c>
      <c r="D16" s="18">
        <v>0</v>
      </c>
      <c r="E16" s="101">
        <v>0</v>
      </c>
      <c r="F16" s="101">
        <v>0</v>
      </c>
      <c r="G16" s="101">
        <v>0</v>
      </c>
      <c r="H16" s="101">
        <v>0</v>
      </c>
      <c r="I16" s="18">
        <v>0</v>
      </c>
      <c r="J16" s="35">
        <v>0</v>
      </c>
      <c r="K16" s="35">
        <v>0</v>
      </c>
      <c r="L16" s="115"/>
      <c r="M16" s="36"/>
      <c r="N16" s="76"/>
    </row>
    <row r="17" spans="2:14" ht="15" customHeight="1">
      <c r="B17" s="1"/>
      <c r="C17" s="380" t="s">
        <v>325</v>
      </c>
      <c r="D17" s="381">
        <v>942.00562400000001</v>
      </c>
      <c r="E17" s="382">
        <v>780.54210899999998</v>
      </c>
      <c r="F17" s="382">
        <v>789.97367299999996</v>
      </c>
      <c r="G17" s="382">
        <v>474.90973700000001</v>
      </c>
      <c r="H17" s="383">
        <v>506.86230399999999</v>
      </c>
      <c r="I17" s="381">
        <v>1722.5477330000001</v>
      </c>
      <c r="J17" s="382">
        <v>1489.424964</v>
      </c>
      <c r="K17" s="382">
        <v>2754.3083740000002</v>
      </c>
      <c r="L17" s="115"/>
      <c r="M17" s="36"/>
      <c r="N17" s="78"/>
    </row>
    <row r="18" spans="2:14">
      <c r="B18" s="1"/>
      <c r="C18" s="46"/>
      <c r="D18" s="746"/>
      <c r="E18" s="746"/>
      <c r="F18" s="746"/>
      <c r="G18" s="746"/>
      <c r="H18" s="746"/>
      <c r="I18" s="746"/>
      <c r="J18" s="300"/>
      <c r="K18" s="97"/>
      <c r="L18" s="115"/>
      <c r="M18" s="3"/>
      <c r="N18" s="76"/>
    </row>
    <row r="19" spans="2:14">
      <c r="B19" s="1"/>
      <c r="C19" s="844" t="s">
        <v>181</v>
      </c>
      <c r="D19" s="844"/>
      <c r="E19" s="844"/>
      <c r="F19" s="46"/>
      <c r="G19" s="46"/>
      <c r="H19" s="97"/>
      <c r="I19" s="48"/>
      <c r="J19" s="48"/>
      <c r="K19" s="216"/>
      <c r="L19" s="34"/>
      <c r="M19" s="34"/>
      <c r="N19" s="81"/>
    </row>
    <row r="20" spans="2:14">
      <c r="B20" s="1"/>
      <c r="C20" s="15">
        <f>C4</f>
        <v>0</v>
      </c>
      <c r="D20" s="16">
        <f t="shared" ref="D20:K20" si="0">D4</f>
        <v>2023</v>
      </c>
      <c r="E20" s="16" t="str">
        <f t="shared" si="0"/>
        <v/>
      </c>
      <c r="F20" s="16">
        <f t="shared" si="0"/>
        <v>2022</v>
      </c>
      <c r="G20" s="16" t="str">
        <f t="shared" si="0"/>
        <v/>
      </c>
      <c r="H20" s="16" t="str">
        <f t="shared" si="0"/>
        <v/>
      </c>
      <c r="I20" s="850" t="str">
        <f t="shared" si="0"/>
        <v>01.01 - 30.06</v>
      </c>
      <c r="J20" s="850">
        <f t="shared" si="0"/>
        <v>0</v>
      </c>
      <c r="K20" s="16" t="str">
        <f t="shared" si="0"/>
        <v>Full year</v>
      </c>
      <c r="L20" s="92"/>
      <c r="M20" s="85"/>
      <c r="N20" s="70"/>
    </row>
    <row r="21" spans="2:14">
      <c r="B21" s="1"/>
      <c r="C21" s="15" t="str">
        <f t="shared" ref="C21:K21" si="1">C5</f>
        <v>NOK million</v>
      </c>
      <c r="D21" s="16" t="str">
        <f t="shared" si="1"/>
        <v>Q2</v>
      </c>
      <c r="E21" s="16" t="str">
        <f t="shared" si="1"/>
        <v>Q1</v>
      </c>
      <c r="F21" s="16" t="str">
        <f t="shared" si="1"/>
        <v>Q4</v>
      </c>
      <c r="G21" s="16" t="str">
        <f t="shared" si="1"/>
        <v>Q3</v>
      </c>
      <c r="H21" s="16" t="str">
        <f t="shared" si="1"/>
        <v>Q2</v>
      </c>
      <c r="I21" s="16">
        <f t="shared" si="1"/>
        <v>2023</v>
      </c>
      <c r="J21" s="16">
        <f t="shared" si="1"/>
        <v>2022</v>
      </c>
      <c r="K21" s="16">
        <f t="shared" si="1"/>
        <v>2022</v>
      </c>
      <c r="L21" s="86"/>
      <c r="M21" s="85"/>
      <c r="N21" s="70"/>
    </row>
    <row r="22" spans="2:14">
      <c r="B22" s="1"/>
      <c r="C22" s="3" t="s">
        <v>363</v>
      </c>
      <c r="D22" s="17">
        <v>395.21551099999999</v>
      </c>
      <c r="E22" s="25">
        <v>361.40878099999998</v>
      </c>
      <c r="F22" s="25">
        <v>455.86391700000001</v>
      </c>
      <c r="G22" s="25">
        <v>400.95024899999999</v>
      </c>
      <c r="H22" s="94">
        <v>391.89427699999999</v>
      </c>
      <c r="I22" s="17">
        <v>756.62429199999997</v>
      </c>
      <c r="J22" s="25">
        <v>795.78927399999998</v>
      </c>
      <c r="K22" s="94">
        <v>1652.6034400000001</v>
      </c>
      <c r="L22" s="36"/>
      <c r="M22" s="36"/>
      <c r="N22" s="81"/>
    </row>
    <row r="23" spans="2:14">
      <c r="B23" s="1"/>
      <c r="C23" s="3" t="s">
        <v>2</v>
      </c>
      <c r="D23" s="17">
        <v>63.385210999999998</v>
      </c>
      <c r="E23" s="25">
        <v>56.230606000000002</v>
      </c>
      <c r="F23" s="25">
        <v>91.859973999999994</v>
      </c>
      <c r="G23" s="25">
        <v>211.36121700000001</v>
      </c>
      <c r="H23" s="94">
        <v>175.75872000000001</v>
      </c>
      <c r="I23" s="17">
        <v>119.61581700000001</v>
      </c>
      <c r="J23" s="25">
        <v>292.55064099999998</v>
      </c>
      <c r="K23" s="94">
        <v>595.77183200000002</v>
      </c>
      <c r="L23" s="36"/>
      <c r="M23" s="36"/>
      <c r="N23" s="81"/>
    </row>
    <row r="24" spans="2:14">
      <c r="B24" s="1"/>
      <c r="C24" s="3" t="s">
        <v>3</v>
      </c>
      <c r="D24" s="17">
        <v>293.17974700000002</v>
      </c>
      <c r="E24" s="25">
        <v>284.73674899999997</v>
      </c>
      <c r="F24" s="25">
        <v>270.18696699999998</v>
      </c>
      <c r="G24" s="25">
        <v>148.13816499999999</v>
      </c>
      <c r="H24" s="94">
        <v>253.629503</v>
      </c>
      <c r="I24" s="17">
        <v>577.91649600000005</v>
      </c>
      <c r="J24" s="25">
        <v>485.147403</v>
      </c>
      <c r="K24" s="94">
        <v>903.47253499999999</v>
      </c>
      <c r="L24" s="36"/>
      <c r="M24" s="36"/>
      <c r="N24" s="81"/>
    </row>
    <row r="25" spans="2:14">
      <c r="B25" s="1"/>
      <c r="C25" s="30" t="s">
        <v>364</v>
      </c>
      <c r="D25" s="18">
        <v>24.802705</v>
      </c>
      <c r="E25" s="35">
        <v>70.608734999999996</v>
      </c>
      <c r="F25" s="35">
        <v>22.794163999999999</v>
      </c>
      <c r="G25" s="35">
        <v>-88.615064000000004</v>
      </c>
      <c r="H25" s="101">
        <v>-237.928313</v>
      </c>
      <c r="I25" s="18">
        <v>95.411439999999999</v>
      </c>
      <c r="J25" s="35">
        <v>-354.36963900000001</v>
      </c>
      <c r="K25" s="101">
        <v>-420.190539</v>
      </c>
      <c r="L25" s="36"/>
      <c r="M25" s="36"/>
      <c r="N25" s="81"/>
    </row>
    <row r="26" spans="2:14" ht="18" customHeight="1">
      <c r="B26" s="1"/>
      <c r="C26" s="380" t="s">
        <v>323</v>
      </c>
      <c r="D26" s="381">
        <v>776.58317399999999</v>
      </c>
      <c r="E26" s="382">
        <v>772.984871</v>
      </c>
      <c r="F26" s="382">
        <v>840.70502199999999</v>
      </c>
      <c r="G26" s="382">
        <v>671.83456699999999</v>
      </c>
      <c r="H26" s="383">
        <v>583.35418700000002</v>
      </c>
      <c r="I26" s="381">
        <v>1549.568045</v>
      </c>
      <c r="J26" s="382">
        <v>1219.117679</v>
      </c>
      <c r="K26" s="383">
        <v>2731.6572679999999</v>
      </c>
      <c r="L26" s="37"/>
      <c r="M26" s="37"/>
      <c r="N26" s="79"/>
    </row>
    <row r="27" spans="2:14">
      <c r="B27" s="1"/>
      <c r="C27" s="3"/>
      <c r="D27" s="98"/>
      <c r="E27" s="98"/>
      <c r="F27" s="98"/>
      <c r="G27" s="98"/>
      <c r="H27" s="98"/>
      <c r="I27" s="778"/>
      <c r="J27" s="778"/>
      <c r="K27" s="778"/>
      <c r="L27" s="3"/>
      <c r="M27" s="3"/>
      <c r="N27" s="76"/>
    </row>
    <row r="28" spans="2:14">
      <c r="B28" s="1"/>
      <c r="C28" s="844" t="s">
        <v>310</v>
      </c>
      <c r="D28" s="844"/>
      <c r="E28" s="844"/>
      <c r="F28" s="844"/>
      <c r="G28" s="844"/>
      <c r="H28" s="844"/>
      <c r="I28" s="56"/>
      <c r="J28" s="56"/>
      <c r="K28" s="567"/>
      <c r="L28" s="1"/>
      <c r="M28" s="1"/>
    </row>
    <row r="29" spans="2:14">
      <c r="B29" s="1"/>
      <c r="C29" s="15">
        <f t="shared" ref="C29:I30" si="2">C4</f>
        <v>0</v>
      </c>
      <c r="D29" s="15">
        <f t="shared" si="2"/>
        <v>2023</v>
      </c>
      <c r="E29" s="15" t="str">
        <f t="shared" si="2"/>
        <v/>
      </c>
      <c r="F29" s="15">
        <f t="shared" si="2"/>
        <v>2022</v>
      </c>
      <c r="G29" s="15" t="str">
        <f t="shared" si="2"/>
        <v/>
      </c>
      <c r="H29" s="15" t="str">
        <f t="shared" si="2"/>
        <v/>
      </c>
      <c r="I29" s="850" t="str">
        <f t="shared" si="2"/>
        <v>01.01 - 30.06</v>
      </c>
      <c r="J29" s="850"/>
      <c r="K29" s="16" t="str">
        <f>K4</f>
        <v>Full year</v>
      </c>
      <c r="L29" s="38"/>
      <c r="M29" s="39"/>
      <c r="N29" s="80"/>
    </row>
    <row r="30" spans="2:14">
      <c r="B30" s="1"/>
      <c r="C30" s="15" t="s">
        <v>311</v>
      </c>
      <c r="D30" s="16" t="str">
        <f t="shared" si="2"/>
        <v>Q2</v>
      </c>
      <c r="E30" s="16" t="str">
        <f t="shared" si="2"/>
        <v>Q1</v>
      </c>
      <c r="F30" s="16" t="str">
        <f t="shared" si="2"/>
        <v>Q4</v>
      </c>
      <c r="G30" s="16" t="str">
        <f t="shared" si="2"/>
        <v>Q3</v>
      </c>
      <c r="H30" s="16" t="str">
        <f t="shared" si="2"/>
        <v>Q2</v>
      </c>
      <c r="I30" s="16">
        <f t="shared" si="2"/>
        <v>2023</v>
      </c>
      <c r="J30" s="16">
        <f>J5</f>
        <v>2022</v>
      </c>
      <c r="K30" s="16">
        <f>K5</f>
        <v>2022</v>
      </c>
      <c r="L30" s="92"/>
      <c r="M30" s="85"/>
      <c r="N30" s="70"/>
    </row>
    <row r="31" spans="2:14">
      <c r="B31" s="1"/>
      <c r="C31" s="3" t="s">
        <v>322</v>
      </c>
      <c r="D31" s="19">
        <v>998.4037629999998</v>
      </c>
      <c r="E31" s="36">
        <v>842.97901800000022</v>
      </c>
      <c r="F31" s="36">
        <v>852.45357599999988</v>
      </c>
      <c r="G31" s="36">
        <v>535.90974499999993</v>
      </c>
      <c r="H31" s="95">
        <v>546.27226400000018</v>
      </c>
      <c r="I31" s="19">
        <v>1841.382781</v>
      </c>
      <c r="J31" s="36">
        <v>1568.0669230000003</v>
      </c>
      <c r="K31" s="36">
        <v>2956.4302440000001</v>
      </c>
      <c r="L31" s="88"/>
      <c r="M31" s="89"/>
      <c r="N31" s="83"/>
    </row>
    <row r="32" spans="2:14">
      <c r="B32" s="1"/>
      <c r="C32" s="3" t="s">
        <v>483</v>
      </c>
      <c r="D32" s="47" t="s">
        <v>288</v>
      </c>
      <c r="E32" s="95" t="s">
        <v>288</v>
      </c>
      <c r="F32" s="95" t="s">
        <v>288</v>
      </c>
      <c r="G32" s="95" t="s">
        <v>288</v>
      </c>
      <c r="H32" s="95" t="s">
        <v>288</v>
      </c>
      <c r="I32" s="19">
        <v>463.19495287292813</v>
      </c>
      <c r="J32" s="36">
        <v>470.29017293370163</v>
      </c>
      <c r="K32" s="36">
        <v>468.38695431506846</v>
      </c>
      <c r="L32" s="88"/>
      <c r="M32" s="89"/>
      <c r="N32" s="83"/>
    </row>
    <row r="33" spans="2:14">
      <c r="B33" s="1"/>
      <c r="C33" s="777" t="s">
        <v>312</v>
      </c>
      <c r="D33" s="389">
        <v>2.1596561728508332</v>
      </c>
      <c r="E33" s="388">
        <v>1.8157385709368021</v>
      </c>
      <c r="F33" s="388">
        <v>1.8328822509589013</v>
      </c>
      <c r="G33" s="388">
        <v>1.1448034479607849</v>
      </c>
      <c r="H33" s="390">
        <v>1.1611223121991538</v>
      </c>
      <c r="I33" s="389">
        <v>3.9753947437876356</v>
      </c>
      <c r="J33" s="388">
        <v>3.3342540696062044</v>
      </c>
      <c r="K33" s="390">
        <v>6.3119397685258907</v>
      </c>
      <c r="L33" s="779"/>
      <c r="M33" s="91"/>
      <c r="N33" s="84"/>
    </row>
    <row r="34" spans="2:14">
      <c r="B34" s="1"/>
      <c r="C34" s="351" t="s">
        <v>313</v>
      </c>
      <c r="D34" s="167"/>
      <c r="E34" s="1"/>
      <c r="F34" s="1"/>
      <c r="G34" s="1"/>
      <c r="H34" s="123"/>
      <c r="I34" s="1"/>
      <c r="J34" s="1"/>
      <c r="K34" s="123"/>
      <c r="L34" s="90"/>
      <c r="M34" s="91"/>
      <c r="N34" s="84"/>
    </row>
    <row r="35" spans="2:14">
      <c r="B35" s="1"/>
      <c r="C35" s="1"/>
      <c r="D35" s="167"/>
      <c r="E35" s="1"/>
      <c r="F35" s="1"/>
      <c r="G35" s="1"/>
      <c r="H35" s="123"/>
      <c r="I35" s="1"/>
      <c r="J35" s="1"/>
      <c r="K35" s="123"/>
      <c r="L35" s="89"/>
      <c r="M35" s="89"/>
      <c r="N35" s="83"/>
    </row>
    <row r="36" spans="2:14">
      <c r="B36" s="1"/>
      <c r="C36" s="844" t="s">
        <v>101</v>
      </c>
      <c r="D36" s="844"/>
      <c r="E36" s="844"/>
      <c r="F36" s="89"/>
      <c r="G36" s="89"/>
      <c r="H36" s="89"/>
      <c r="I36" s="89"/>
      <c r="J36" s="89"/>
      <c r="K36" s="89"/>
      <c r="L36" s="89"/>
      <c r="M36" s="89"/>
      <c r="N36" s="83"/>
    </row>
    <row r="37" spans="2:14">
      <c r="B37" s="1"/>
      <c r="C37" s="16"/>
      <c r="D37" s="16">
        <f>D4</f>
        <v>2023</v>
      </c>
      <c r="E37" s="16" t="str">
        <f t="shared" ref="E37:H37" si="3">E4</f>
        <v/>
      </c>
      <c r="F37" s="16">
        <f t="shared" si="3"/>
        <v>2022</v>
      </c>
      <c r="G37" s="16" t="str">
        <f t="shared" si="3"/>
        <v/>
      </c>
      <c r="H37" s="16" t="str">
        <f t="shared" si="3"/>
        <v/>
      </c>
      <c r="I37" s="849"/>
      <c r="J37" s="849"/>
      <c r="K37" s="123"/>
      <c r="L37" s="1"/>
      <c r="M37" s="1"/>
    </row>
    <row r="38" spans="2:14">
      <c r="B38" s="1"/>
      <c r="C38" s="54"/>
      <c r="D38" s="16" t="str">
        <f t="shared" ref="D38:H38" si="4">D5</f>
        <v>Q2</v>
      </c>
      <c r="E38" s="16" t="str">
        <f t="shared" si="4"/>
        <v>Q1</v>
      </c>
      <c r="F38" s="16" t="str">
        <f t="shared" si="4"/>
        <v>Q4</v>
      </c>
      <c r="G38" s="16" t="str">
        <f t="shared" si="4"/>
        <v>Q3</v>
      </c>
      <c r="H38" s="16" t="str">
        <f t="shared" si="4"/>
        <v>Q2</v>
      </c>
      <c r="I38" s="264"/>
      <c r="J38" s="264"/>
      <c r="K38" s="123"/>
      <c r="L38" s="1"/>
      <c r="M38" s="1"/>
    </row>
    <row r="39" spans="2:14" ht="16.5">
      <c r="B39" s="1"/>
      <c r="C39" s="3" t="s">
        <v>182</v>
      </c>
      <c r="D39" s="306">
        <v>0.99906667000000005</v>
      </c>
      <c r="E39" s="265">
        <v>0.98066699999999996</v>
      </c>
      <c r="F39" s="265">
        <v>0.95056700000000005</v>
      </c>
      <c r="G39" s="265">
        <v>0.95073333000000004</v>
      </c>
      <c r="H39" s="265">
        <v>0.95241666347051512</v>
      </c>
      <c r="I39" s="3"/>
      <c r="J39" s="263"/>
      <c r="K39" s="123"/>
      <c r="L39" s="1"/>
      <c r="M39" s="1"/>
    </row>
    <row r="40" spans="2:14" ht="16.5">
      <c r="B40" s="1"/>
      <c r="C40" s="384" t="s">
        <v>388</v>
      </c>
      <c r="D40" s="391">
        <v>0.99187474799999997</v>
      </c>
      <c r="E40" s="392">
        <v>1.0099857999999999</v>
      </c>
      <c r="F40" s="392">
        <v>0.94543699999999997</v>
      </c>
      <c r="G40" s="392">
        <v>0.98195766100000004</v>
      </c>
      <c r="H40" s="392">
        <v>0.96411886300000005</v>
      </c>
      <c r="I40" s="3"/>
      <c r="J40" s="263"/>
      <c r="K40" s="123"/>
      <c r="L40" s="1"/>
      <c r="M40" s="1"/>
    </row>
    <row r="41" spans="2:14">
      <c r="B41" s="1"/>
      <c r="C41" s="1"/>
      <c r="D41" s="167"/>
      <c r="E41" s="1"/>
      <c r="F41" s="1"/>
      <c r="G41" s="1"/>
      <c r="H41" s="123"/>
      <c r="I41" s="1"/>
      <c r="J41" s="1"/>
      <c r="K41" s="123"/>
      <c r="L41" s="1"/>
      <c r="M41" s="1"/>
    </row>
    <row r="42" spans="2:14">
      <c r="B42" s="1"/>
      <c r="C42" s="1"/>
      <c r="D42" s="1"/>
      <c r="E42" s="1"/>
      <c r="F42" s="1"/>
      <c r="G42" s="1"/>
      <c r="H42" s="123"/>
      <c r="I42" s="1"/>
      <c r="J42" s="1"/>
      <c r="K42" s="123"/>
      <c r="L42" s="1"/>
      <c r="M42" s="1"/>
    </row>
    <row r="43" spans="2:14">
      <c r="B43" s="1"/>
      <c r="C43" s="1"/>
      <c r="D43" s="1"/>
      <c r="E43" s="1"/>
      <c r="F43" s="1"/>
      <c r="G43" s="1"/>
      <c r="H43" s="123"/>
      <c r="I43" s="1"/>
      <c r="J43" s="1"/>
      <c r="K43" s="123"/>
      <c r="L43" s="1"/>
      <c r="M43" s="1"/>
    </row>
    <row r="44" spans="2:14">
      <c r="B44" s="1"/>
      <c r="C44" s="1"/>
      <c r="D44" s="1"/>
      <c r="E44" s="1"/>
      <c r="F44" s="1"/>
      <c r="G44" s="1"/>
      <c r="H44" s="123"/>
      <c r="I44" s="1"/>
      <c r="J44" s="1"/>
      <c r="K44" s="123"/>
      <c r="L44" s="1"/>
      <c r="M44" s="1"/>
    </row>
    <row r="45" spans="2:14"/>
    <row r="46" spans="2:14"/>
    <row r="47" spans="2:14"/>
    <row r="48" spans="2:14"/>
    <row r="49"/>
    <row r="50"/>
    <row r="51"/>
    <row r="52"/>
    <row r="53"/>
    <row r="54"/>
    <row r="55"/>
    <row r="56"/>
    <row r="57"/>
  </sheetData>
  <mergeCells count="10">
    <mergeCell ref="C2:K2"/>
    <mergeCell ref="C3:E3"/>
    <mergeCell ref="C19:E19"/>
    <mergeCell ref="I37:J37"/>
    <mergeCell ref="C36:E36"/>
    <mergeCell ref="I4:J4"/>
    <mergeCell ref="I20:J20"/>
    <mergeCell ref="I29:J29"/>
    <mergeCell ref="F28:H28"/>
    <mergeCell ref="C28:E28"/>
  </mergeCells>
  <pageMargins left="0.7" right="0.7" top="0.75" bottom="0.75" header="0.3" footer="0.3"/>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3"/>
  <sheetViews>
    <sheetView showGridLines="0" showZeros="0" topLeftCell="A103" zoomScale="160" zoomScaleNormal="160" workbookViewId="0">
      <selection activeCell="F113" sqref="F113"/>
    </sheetView>
  </sheetViews>
  <sheetFormatPr defaultColWidth="0" defaultRowHeight="15" zeroHeight="1" outlineLevelCol="1"/>
  <cols>
    <col min="1" max="1" width="8.140625" style="2" customWidth="1"/>
    <col min="2" max="2" width="7.5703125" style="2" customWidth="1"/>
    <col min="3" max="3" width="29.42578125" style="2" customWidth="1"/>
    <col min="4" max="7" width="8.42578125" style="2" customWidth="1"/>
    <col min="8" max="8" width="8.42578125" style="206" customWidth="1"/>
    <col min="9" max="10" width="8.42578125" style="2" customWidth="1" outlineLevel="1"/>
    <col min="11" max="11" width="8.42578125" style="206" customWidth="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1"/>
      <c r="C1" s="253" t="s">
        <v>97</v>
      </c>
      <c r="D1" s="252"/>
      <c r="E1" s="252"/>
      <c r="F1" s="252"/>
      <c r="G1" s="252"/>
      <c r="H1" s="252"/>
      <c r="I1" s="252"/>
      <c r="J1" s="252"/>
      <c r="K1" s="559"/>
      <c r="L1" s="1"/>
    </row>
    <row r="2" spans="2:16" ht="24.75" customHeight="1">
      <c r="B2" s="1"/>
      <c r="C2" s="848"/>
      <c r="D2" s="848"/>
      <c r="E2" s="848"/>
      <c r="F2" s="848"/>
      <c r="G2" s="848"/>
      <c r="H2" s="848"/>
      <c r="I2" s="848"/>
      <c r="J2" s="848"/>
      <c r="K2" s="848"/>
      <c r="L2" s="1"/>
    </row>
    <row r="3" spans="2:16" ht="23.25" customHeight="1">
      <c r="B3" s="1"/>
      <c r="C3" s="256" t="s">
        <v>182</v>
      </c>
      <c r="D3" s="1"/>
      <c r="E3" s="1"/>
      <c r="F3" s="1"/>
      <c r="G3" s="1"/>
      <c r="H3" s="123"/>
      <c r="I3" s="1"/>
      <c r="J3" s="1"/>
      <c r="K3" s="123"/>
      <c r="L3" s="1"/>
    </row>
    <row r="4" spans="2:16">
      <c r="B4" s="1"/>
      <c r="C4" s="844" t="s">
        <v>99</v>
      </c>
      <c r="D4" s="844"/>
      <c r="E4" s="844"/>
      <c r="F4" s="844"/>
      <c r="G4" s="844"/>
      <c r="H4" s="844"/>
      <c r="I4" s="844"/>
      <c r="J4" s="844"/>
      <c r="K4" s="844"/>
      <c r="L4" s="3"/>
      <c r="M4" s="76"/>
      <c r="N4" s="76"/>
    </row>
    <row r="5" spans="2:16">
      <c r="B5" s="1"/>
      <c r="C5" s="21">
        <v>0</v>
      </c>
      <c r="D5" s="16">
        <v>2023</v>
      </c>
      <c r="E5" s="16" t="s">
        <v>348</v>
      </c>
      <c r="F5" s="16">
        <v>2022</v>
      </c>
      <c r="G5" s="16" t="s">
        <v>348</v>
      </c>
      <c r="H5" s="16" t="s">
        <v>348</v>
      </c>
      <c r="I5" s="850" t="s">
        <v>349</v>
      </c>
      <c r="J5" s="850">
        <v>0</v>
      </c>
      <c r="K5" s="16" t="s">
        <v>272</v>
      </c>
      <c r="L5" s="92"/>
      <c r="M5" s="70"/>
      <c r="N5" s="70"/>
    </row>
    <row r="6" spans="2:16">
      <c r="B6" s="1"/>
      <c r="C6" s="15" t="s">
        <v>51</v>
      </c>
      <c r="D6" s="16" t="s">
        <v>347</v>
      </c>
      <c r="E6" s="16" t="s">
        <v>350</v>
      </c>
      <c r="F6" s="16" t="s">
        <v>351</v>
      </c>
      <c r="G6" s="16" t="s">
        <v>352</v>
      </c>
      <c r="H6" s="16" t="s">
        <v>347</v>
      </c>
      <c r="I6" s="16">
        <v>2023</v>
      </c>
      <c r="J6" s="16">
        <v>2022</v>
      </c>
      <c r="K6" s="16">
        <v>2022</v>
      </c>
      <c r="L6" s="86"/>
      <c r="M6" s="70"/>
      <c r="N6" s="70"/>
    </row>
    <row r="7" spans="2:16">
      <c r="B7" s="1"/>
      <c r="C7" s="277" t="s">
        <v>359</v>
      </c>
      <c r="D7" s="503">
        <v>1269.323187</v>
      </c>
      <c r="E7" s="511">
        <v>1234.100643</v>
      </c>
      <c r="F7" s="511">
        <v>1292.8137750000001</v>
      </c>
      <c r="G7" s="511">
        <v>1173.774167</v>
      </c>
      <c r="H7" s="512">
        <v>1130.1629849999999</v>
      </c>
      <c r="I7" s="503">
        <v>2503.4238300000002</v>
      </c>
      <c r="J7" s="511">
        <v>2266.0252359999999</v>
      </c>
      <c r="K7" s="512">
        <v>4732.6131779999996</v>
      </c>
      <c r="L7" s="43"/>
      <c r="M7" s="110"/>
      <c r="N7" s="110"/>
      <c r="O7" s="625"/>
      <c r="P7" s="625"/>
    </row>
    <row r="8" spans="2:16">
      <c r="B8" s="1"/>
      <c r="C8" s="277" t="s">
        <v>355</v>
      </c>
      <c r="D8" s="503">
        <v>-898.06450800000005</v>
      </c>
      <c r="E8" s="511">
        <v>-860.70701499999996</v>
      </c>
      <c r="F8" s="511">
        <v>-847.98200699999995</v>
      </c>
      <c r="G8" s="511">
        <v>-763.34285699999998</v>
      </c>
      <c r="H8" s="512">
        <v>-717.82853799999998</v>
      </c>
      <c r="I8" s="503">
        <v>-1758.7715229999999</v>
      </c>
      <c r="J8" s="511">
        <v>-1420.0917119999999</v>
      </c>
      <c r="K8" s="512">
        <v>-3031.4165760000001</v>
      </c>
      <c r="L8" s="25"/>
      <c r="M8" s="77"/>
      <c r="N8" s="77"/>
    </row>
    <row r="9" spans="2:16">
      <c r="B9" s="1"/>
      <c r="C9" s="420" t="s">
        <v>356</v>
      </c>
      <c r="D9" s="515">
        <v>371.25867899999997</v>
      </c>
      <c r="E9" s="516">
        <v>373.39362799999998</v>
      </c>
      <c r="F9" s="516">
        <v>444.83176800000001</v>
      </c>
      <c r="G9" s="516">
        <v>410.43131</v>
      </c>
      <c r="H9" s="517">
        <v>412.33444700000001</v>
      </c>
      <c r="I9" s="515">
        <v>744.65230699999995</v>
      </c>
      <c r="J9" s="516">
        <v>845.93352400000003</v>
      </c>
      <c r="K9" s="517">
        <v>1701.196602</v>
      </c>
      <c r="L9" s="36"/>
      <c r="M9" s="78"/>
      <c r="N9" s="78"/>
    </row>
    <row r="10" spans="2:16">
      <c r="B10" s="1"/>
      <c r="C10" s="30" t="s">
        <v>360</v>
      </c>
      <c r="D10" s="18">
        <v>23.956831999999999</v>
      </c>
      <c r="E10" s="35">
        <v>-11.984847</v>
      </c>
      <c r="F10" s="35">
        <v>11.032149</v>
      </c>
      <c r="G10" s="35">
        <v>-9.4810610000000004</v>
      </c>
      <c r="H10" s="101">
        <v>-20.440169999999998</v>
      </c>
      <c r="I10" s="18">
        <v>11.971985</v>
      </c>
      <c r="J10" s="35">
        <v>-50.14425</v>
      </c>
      <c r="K10" s="101">
        <v>-48.593162</v>
      </c>
      <c r="L10" s="34"/>
      <c r="M10" s="81"/>
      <c r="N10" s="81"/>
    </row>
    <row r="11" spans="2:16">
      <c r="B11" s="1"/>
      <c r="C11" s="380" t="s">
        <v>323</v>
      </c>
      <c r="D11" s="393">
        <v>395.21551099999999</v>
      </c>
      <c r="E11" s="394">
        <v>361.40878099999998</v>
      </c>
      <c r="F11" s="394">
        <v>455.86391700000001</v>
      </c>
      <c r="G11" s="394">
        <v>400.95024899999999</v>
      </c>
      <c r="H11" s="395">
        <v>391.89427699999999</v>
      </c>
      <c r="I11" s="393">
        <v>756.62429199999997</v>
      </c>
      <c r="J11" s="394">
        <v>795.78927399999998</v>
      </c>
      <c r="K11" s="395">
        <v>1652.6034400000001</v>
      </c>
      <c r="L11" s="36"/>
      <c r="M11" s="110"/>
      <c r="N11" s="110"/>
    </row>
    <row r="12" spans="2:16">
      <c r="B12" s="1"/>
      <c r="C12" s="1"/>
      <c r="D12" s="335"/>
      <c r="E12" s="335"/>
      <c r="F12" s="335"/>
      <c r="G12" s="335"/>
      <c r="H12" s="336"/>
      <c r="I12" s="335"/>
      <c r="J12" s="335"/>
      <c r="K12" s="336"/>
      <c r="L12" s="36"/>
      <c r="M12" s="78"/>
      <c r="N12" s="78"/>
    </row>
    <row r="13" spans="2:16" ht="18" hidden="1" customHeight="1">
      <c r="B13" s="1"/>
      <c r="C13" s="3"/>
      <c r="D13" s="34"/>
      <c r="E13" s="34"/>
      <c r="F13" s="34"/>
      <c r="G13" s="34"/>
      <c r="H13" s="34"/>
      <c r="I13" s="34"/>
      <c r="J13" s="34"/>
      <c r="K13" s="98"/>
      <c r="L13" s="27"/>
      <c r="M13" s="104"/>
      <c r="N13" s="104"/>
    </row>
    <row r="14" spans="2:16" hidden="1">
      <c r="B14" s="1"/>
      <c r="C14" s="24"/>
      <c r="D14" s="37"/>
      <c r="E14" s="37"/>
      <c r="F14" s="37"/>
      <c r="G14" s="37"/>
      <c r="H14" s="34"/>
      <c r="I14" s="34"/>
      <c r="J14" s="34"/>
      <c r="K14" s="102"/>
      <c r="L14" s="37"/>
      <c r="M14" s="79"/>
      <c r="N14" s="79"/>
    </row>
    <row r="15" spans="2:16">
      <c r="B15" s="1"/>
      <c r="C15" s="46"/>
      <c r="D15" s="43"/>
      <c r="E15" s="3"/>
      <c r="F15" s="3"/>
      <c r="G15" s="3"/>
      <c r="H15" s="207"/>
      <c r="I15" s="3"/>
      <c r="J15" s="46"/>
      <c r="K15" s="97"/>
      <c r="L15" s="3"/>
      <c r="M15" s="76"/>
      <c r="N15" s="76"/>
    </row>
    <row r="16" spans="2:16">
      <c r="B16" s="1"/>
      <c r="C16" s="844" t="s">
        <v>102</v>
      </c>
      <c r="D16" s="844"/>
      <c r="E16" s="844"/>
      <c r="F16" s="844"/>
      <c r="G16" s="844"/>
      <c r="H16" s="844"/>
      <c r="I16" s="844"/>
      <c r="J16" s="844"/>
      <c r="K16" s="844"/>
      <c r="L16" s="3"/>
      <c r="M16" s="76"/>
      <c r="N16" s="76"/>
    </row>
    <row r="17" spans="2:15">
      <c r="B17" s="1"/>
      <c r="C17" s="21">
        <v>0</v>
      </c>
      <c r="D17" s="16">
        <v>2023</v>
      </c>
      <c r="E17" s="16" t="s">
        <v>348</v>
      </c>
      <c r="F17" s="16">
        <v>2022</v>
      </c>
      <c r="G17" s="16" t="s">
        <v>348</v>
      </c>
      <c r="H17" s="16" t="s">
        <v>348</v>
      </c>
      <c r="I17" s="850" t="s">
        <v>349</v>
      </c>
      <c r="J17" s="850"/>
      <c r="K17" s="16" t="s">
        <v>272</v>
      </c>
      <c r="L17" s="92"/>
      <c r="M17" s="70"/>
      <c r="N17" s="70"/>
    </row>
    <row r="18" spans="2:15">
      <c r="B18" s="1"/>
      <c r="C18" s="15" t="s">
        <v>51</v>
      </c>
      <c r="D18" s="16" t="s">
        <v>347</v>
      </c>
      <c r="E18" s="16" t="s">
        <v>350</v>
      </c>
      <c r="F18" s="16" t="s">
        <v>351</v>
      </c>
      <c r="G18" s="16" t="s">
        <v>352</v>
      </c>
      <c r="H18" s="16" t="s">
        <v>347</v>
      </c>
      <c r="I18" s="16">
        <v>2023</v>
      </c>
      <c r="J18" s="16">
        <v>2022</v>
      </c>
      <c r="K18" s="16">
        <v>2022</v>
      </c>
      <c r="L18" s="86"/>
      <c r="M18" s="70"/>
      <c r="N18" s="70"/>
    </row>
    <row r="19" spans="2:15">
      <c r="B19" s="1"/>
      <c r="C19" s="3" t="s">
        <v>368</v>
      </c>
      <c r="D19" s="23">
        <v>100.677335</v>
      </c>
      <c r="E19" s="34">
        <v>137.269857</v>
      </c>
      <c r="F19" s="34">
        <v>91.689052000000004</v>
      </c>
      <c r="G19" s="34">
        <v>91.238949000000005</v>
      </c>
      <c r="H19" s="98">
        <v>82.602059999999994</v>
      </c>
      <c r="I19" s="23">
        <v>237.947192</v>
      </c>
      <c r="J19" s="34">
        <v>200.21994000000001</v>
      </c>
      <c r="K19" s="34">
        <v>383.147941</v>
      </c>
      <c r="L19" s="115"/>
      <c r="M19" s="81"/>
      <c r="N19" s="81"/>
    </row>
    <row r="20" spans="2:15">
      <c r="B20" s="1"/>
      <c r="C20" s="3" t="s">
        <v>369</v>
      </c>
      <c r="D20" s="23">
        <v>55.215792999999998</v>
      </c>
      <c r="E20" s="34">
        <v>63.608308999999998</v>
      </c>
      <c r="F20" s="34">
        <v>68.848318000000006</v>
      </c>
      <c r="G20" s="34">
        <v>80.216431</v>
      </c>
      <c r="H20" s="98">
        <v>79.466420999999997</v>
      </c>
      <c r="I20" s="23">
        <v>118.824102</v>
      </c>
      <c r="J20" s="34">
        <v>172.57397800000001</v>
      </c>
      <c r="K20" s="34">
        <v>321.63872700000002</v>
      </c>
      <c r="L20" s="115"/>
      <c r="M20" s="81"/>
      <c r="N20" s="81"/>
    </row>
    <row r="21" spans="2:15">
      <c r="B21" s="1"/>
      <c r="C21" s="3" t="s">
        <v>370</v>
      </c>
      <c r="D21" s="23">
        <v>111.601637</v>
      </c>
      <c r="E21" s="34">
        <v>87.877636999999993</v>
      </c>
      <c r="F21" s="34">
        <v>208.488146</v>
      </c>
      <c r="G21" s="34">
        <v>144.14256599999999</v>
      </c>
      <c r="H21" s="98">
        <v>165.666315</v>
      </c>
      <c r="I21" s="23">
        <v>199.479274</v>
      </c>
      <c r="J21" s="34">
        <v>313.88185399999998</v>
      </c>
      <c r="K21" s="34">
        <v>666.51256599999999</v>
      </c>
      <c r="L21" s="34"/>
      <c r="M21" s="81"/>
      <c r="N21" s="81"/>
    </row>
    <row r="22" spans="2:15">
      <c r="B22" s="1"/>
      <c r="C22" s="3" t="s">
        <v>371</v>
      </c>
      <c r="D22" s="23">
        <v>152.318905</v>
      </c>
      <c r="E22" s="34">
        <v>95.542310000000001</v>
      </c>
      <c r="F22" s="34">
        <v>86.838401000000005</v>
      </c>
      <c r="G22" s="34">
        <v>85.352303000000006</v>
      </c>
      <c r="H22" s="98">
        <v>64.159481</v>
      </c>
      <c r="I22" s="23">
        <v>247.86121499999999</v>
      </c>
      <c r="J22" s="34">
        <v>109.113502</v>
      </c>
      <c r="K22" s="34">
        <v>281.30420600000002</v>
      </c>
      <c r="L22" s="34"/>
      <c r="M22" s="81"/>
      <c r="N22" s="81"/>
    </row>
    <row r="23" spans="2:15">
      <c r="B23" s="1"/>
      <c r="C23" s="3" t="s">
        <v>320</v>
      </c>
      <c r="D23" s="23">
        <v>-24.598158999999999</v>
      </c>
      <c r="E23" s="34">
        <v>-22.889332</v>
      </c>
      <c r="F23" s="34"/>
      <c r="G23" s="34"/>
      <c r="H23" s="98"/>
      <c r="I23" s="23">
        <v>-47.487490999999999</v>
      </c>
      <c r="J23" s="34"/>
      <c r="K23" s="34"/>
      <c r="L23" s="34"/>
      <c r="M23" s="81"/>
      <c r="N23" s="81"/>
    </row>
    <row r="24" spans="2:15">
      <c r="B24" s="1"/>
      <c r="C24" s="380" t="s">
        <v>323</v>
      </c>
      <c r="D24" s="393">
        <v>395.21551099999999</v>
      </c>
      <c r="E24" s="394">
        <v>361.40878099999998</v>
      </c>
      <c r="F24" s="394">
        <v>455.86391700000001</v>
      </c>
      <c r="G24" s="394">
        <v>400.95024899999999</v>
      </c>
      <c r="H24" s="395">
        <v>391.89427699999999</v>
      </c>
      <c r="I24" s="393">
        <v>756.62429199999997</v>
      </c>
      <c r="J24" s="394">
        <v>795.78927399999998</v>
      </c>
      <c r="K24" s="394">
        <v>1652.6034400000001</v>
      </c>
      <c r="L24" s="87"/>
      <c r="M24" s="82"/>
      <c r="N24" s="82"/>
    </row>
    <row r="25" spans="2:15">
      <c r="B25" s="1"/>
      <c r="C25" s="600" t="s">
        <v>321</v>
      </c>
      <c r="D25" s="753"/>
      <c r="E25" s="278"/>
      <c r="F25" s="278"/>
      <c r="G25" s="278"/>
      <c r="H25" s="279"/>
      <c r="I25" s="278"/>
      <c r="J25" s="278"/>
      <c r="K25" s="279"/>
      <c r="L25" s="1"/>
    </row>
    <row r="26" spans="2:15" ht="18.75">
      <c r="B26" s="1"/>
      <c r="C26" s="256" t="s">
        <v>0</v>
      </c>
      <c r="D26" s="1"/>
      <c r="E26" s="1"/>
      <c r="F26" s="1"/>
      <c r="G26" s="1"/>
      <c r="H26" s="123"/>
      <c r="I26" s="1"/>
      <c r="J26" s="1"/>
      <c r="K26" s="123"/>
      <c r="L26" s="1"/>
    </row>
    <row r="27" spans="2:15">
      <c r="B27" s="1"/>
      <c r="C27" s="203" t="s">
        <v>103</v>
      </c>
      <c r="D27" s="203"/>
      <c r="E27" s="203"/>
      <c r="F27" s="203"/>
      <c r="G27" s="203"/>
      <c r="H27" s="203"/>
      <c r="I27" s="844"/>
      <c r="J27" s="844"/>
      <c r="K27" s="844"/>
      <c r="L27" s="3"/>
    </row>
    <row r="28" spans="2:15">
      <c r="B28" s="1"/>
      <c r="C28" s="21">
        <v>0</v>
      </c>
      <c r="D28" s="16">
        <v>2023</v>
      </c>
      <c r="E28" s="16" t="s">
        <v>348</v>
      </c>
      <c r="F28" s="16">
        <v>2022</v>
      </c>
      <c r="G28" s="16" t="s">
        <v>348</v>
      </c>
      <c r="H28" s="16" t="s">
        <v>348</v>
      </c>
      <c r="I28" s="3"/>
      <c r="J28" s="3"/>
      <c r="K28" s="86"/>
      <c r="L28" s="85"/>
    </row>
    <row r="29" spans="2:15" ht="15" customHeight="1">
      <c r="B29" s="1"/>
      <c r="C29" s="15" t="s">
        <v>51</v>
      </c>
      <c r="D29" s="16" t="s">
        <v>347</v>
      </c>
      <c r="E29" s="16" t="s">
        <v>350</v>
      </c>
      <c r="F29" s="16" t="s">
        <v>351</v>
      </c>
      <c r="G29" s="16" t="s">
        <v>352</v>
      </c>
      <c r="H29" s="16" t="s">
        <v>347</v>
      </c>
      <c r="I29" s="3"/>
      <c r="J29" s="3"/>
      <c r="K29" s="86"/>
      <c r="L29" s="85"/>
    </row>
    <row r="30" spans="2:15" ht="15" customHeight="1">
      <c r="B30" s="1"/>
      <c r="C30" s="3" t="s">
        <v>74</v>
      </c>
      <c r="D30" s="19">
        <v>357149.59991687781</v>
      </c>
      <c r="E30" s="36">
        <v>343347.29911415518</v>
      </c>
      <c r="F30" s="36">
        <v>314991.63526245998</v>
      </c>
      <c r="G30" s="36">
        <v>302336.92096470657</v>
      </c>
      <c r="H30" s="36">
        <v>276319</v>
      </c>
      <c r="I30" s="712"/>
      <c r="J30" s="131"/>
      <c r="K30" s="95"/>
      <c r="L30" s="36"/>
      <c r="M30" s="110"/>
      <c r="N30" s="110"/>
    </row>
    <row r="31" spans="2:15" ht="15" customHeight="1">
      <c r="B31" s="1"/>
      <c r="C31" s="3" t="s">
        <v>63</v>
      </c>
      <c r="D31" s="19">
        <f>D112</f>
        <v>7024.3180397140859</v>
      </c>
      <c r="E31" s="36">
        <f>E112</f>
        <v>6883.4568950391586</v>
      </c>
      <c r="F31" s="36">
        <f>F112</f>
        <v>6582.8034272631367</v>
      </c>
      <c r="G31" s="36">
        <f>G112</f>
        <v>6278.275028744717</v>
      </c>
      <c r="H31" s="36">
        <f>H112</f>
        <v>5333.1464891932155</v>
      </c>
      <c r="I31" s="115"/>
      <c r="J31" s="3"/>
      <c r="K31" s="207"/>
      <c r="L31" s="36"/>
      <c r="M31" s="110"/>
      <c r="N31" s="110"/>
    </row>
    <row r="32" spans="2:15" ht="15" customHeight="1">
      <c r="B32" s="1"/>
      <c r="C32" s="3" t="s">
        <v>42</v>
      </c>
      <c r="D32" s="19">
        <f>D73</f>
        <v>1143231.710828437</v>
      </c>
      <c r="E32" s="36">
        <f>E73</f>
        <v>1110733.467446395</v>
      </c>
      <c r="F32" s="36">
        <f>F73</f>
        <v>1019987.5981477638</v>
      </c>
      <c r="G32" s="36">
        <f>G73</f>
        <v>1001099.8495765948</v>
      </c>
      <c r="H32" s="36">
        <f>H73</f>
        <v>1008705.400324058</v>
      </c>
      <c r="I32" s="131"/>
      <c r="J32" s="34"/>
      <c r="K32" s="207"/>
      <c r="L32" s="36"/>
      <c r="M32" s="110"/>
      <c r="N32" s="110"/>
      <c r="O32" s="584"/>
    </row>
    <row r="33" spans="2:14" ht="15" customHeight="1">
      <c r="B33" s="1"/>
      <c r="C33" s="384" t="s">
        <v>304</v>
      </c>
      <c r="D33" s="385">
        <f>'1. Key figures'!D16</f>
        <v>72699.77418149999</v>
      </c>
      <c r="E33" s="636">
        <f>'1. Key figures'!E16</f>
        <v>69811.854550830001</v>
      </c>
      <c r="F33" s="386">
        <f>'1. Key figures'!F16</f>
        <v>67061.433812949996</v>
      </c>
      <c r="G33" s="386">
        <f>'1. Key figures'!G16</f>
        <v>64878.918238510014</v>
      </c>
      <c r="H33" s="386">
        <f>'1. Key figures'!H16</f>
        <v>62558.710120879994</v>
      </c>
      <c r="I33" s="3"/>
      <c r="J33" s="3"/>
      <c r="K33" s="207"/>
      <c r="L33" s="36"/>
      <c r="M33" s="110"/>
      <c r="N33" s="110"/>
    </row>
    <row r="34" spans="2:14">
      <c r="B34" s="1"/>
      <c r="C34" s="601" t="s">
        <v>305</v>
      </c>
      <c r="D34" s="1"/>
      <c r="E34" s="1"/>
      <c r="F34" s="1"/>
      <c r="G34" s="1"/>
      <c r="H34" s="123"/>
      <c r="I34" s="1"/>
      <c r="J34" s="1"/>
      <c r="K34" s="123"/>
      <c r="L34" s="1"/>
    </row>
    <row r="35" spans="2:14" ht="21" customHeight="1">
      <c r="B35" s="1"/>
      <c r="C35" s="256" t="s">
        <v>183</v>
      </c>
      <c r="D35" s="310"/>
      <c r="E35" s="1"/>
      <c r="F35" s="310"/>
      <c r="G35" s="737"/>
      <c r="H35" s="123"/>
      <c r="I35" s="1"/>
      <c r="J35" s="1"/>
      <c r="K35" s="123"/>
      <c r="L35" s="1"/>
    </row>
    <row r="36" spans="2:14">
      <c r="B36" s="1"/>
      <c r="C36" s="844" t="s">
        <v>104</v>
      </c>
      <c r="D36" s="844"/>
      <c r="E36" s="844"/>
      <c r="F36" s="844"/>
      <c r="G36" s="844"/>
      <c r="H36" s="844"/>
      <c r="I36" s="844"/>
      <c r="J36" s="844"/>
      <c r="K36" s="844"/>
      <c r="L36" s="3"/>
      <c r="M36" s="76"/>
      <c r="N36" s="76"/>
    </row>
    <row r="37" spans="2:14">
      <c r="B37" s="1"/>
      <c r="C37" s="21">
        <v>0</v>
      </c>
      <c r="D37" s="16">
        <v>2023</v>
      </c>
      <c r="E37" s="16" t="s">
        <v>348</v>
      </c>
      <c r="F37" s="16">
        <v>2022</v>
      </c>
      <c r="G37" s="16" t="s">
        <v>348</v>
      </c>
      <c r="H37" s="16" t="s">
        <v>348</v>
      </c>
      <c r="I37" s="850" t="s">
        <v>349</v>
      </c>
      <c r="J37" s="850">
        <v>0</v>
      </c>
      <c r="K37" s="16" t="s">
        <v>272</v>
      </c>
      <c r="L37" s="92"/>
      <c r="M37" s="70"/>
      <c r="N37" s="70"/>
    </row>
    <row r="38" spans="2:14">
      <c r="B38" s="1"/>
      <c r="C38" s="15" t="s">
        <v>51</v>
      </c>
      <c r="D38" s="16" t="s">
        <v>347</v>
      </c>
      <c r="E38" s="16" t="s">
        <v>350</v>
      </c>
      <c r="F38" s="16" t="s">
        <v>351</v>
      </c>
      <c r="G38" s="16" t="s">
        <v>352</v>
      </c>
      <c r="H38" s="16" t="s">
        <v>347</v>
      </c>
      <c r="I38" s="16">
        <v>2023</v>
      </c>
      <c r="J38" s="16">
        <v>2022</v>
      </c>
      <c r="K38" s="16">
        <v>2022</v>
      </c>
      <c r="L38" s="86"/>
      <c r="M38" s="70"/>
      <c r="N38" s="70"/>
    </row>
    <row r="39" spans="2:14">
      <c r="B39" s="1"/>
      <c r="C39" s="277" t="s">
        <v>359</v>
      </c>
      <c r="D39" s="503">
        <v>287.054913</v>
      </c>
      <c r="E39" s="511">
        <v>323.42978199999999</v>
      </c>
      <c r="F39" s="511">
        <v>301.061061</v>
      </c>
      <c r="G39" s="511">
        <v>295.57129500000002</v>
      </c>
      <c r="H39" s="512">
        <v>232.52392499999999</v>
      </c>
      <c r="I39" s="503">
        <v>610.48469499999999</v>
      </c>
      <c r="J39" s="511">
        <v>500.14588500000002</v>
      </c>
      <c r="K39" s="512">
        <v>1096.778241</v>
      </c>
      <c r="L39" s="115"/>
      <c r="M39" s="78"/>
      <c r="N39" s="78"/>
    </row>
    <row r="40" spans="2:14">
      <c r="B40" s="310"/>
      <c r="C40" s="277" t="s">
        <v>355</v>
      </c>
      <c r="D40" s="503">
        <v>-180.620848</v>
      </c>
      <c r="E40" s="511">
        <v>-185.92614399999999</v>
      </c>
      <c r="F40" s="511">
        <v>-212.19185300000001</v>
      </c>
      <c r="G40" s="511">
        <v>-202.93677099999999</v>
      </c>
      <c r="H40" s="512">
        <v>-142.27339599999999</v>
      </c>
      <c r="I40" s="503">
        <v>-366.54699199999999</v>
      </c>
      <c r="J40" s="511">
        <v>-285.52312499999999</v>
      </c>
      <c r="K40" s="512">
        <v>-700.651749</v>
      </c>
      <c r="L40" s="36"/>
      <c r="M40" s="78"/>
      <c r="N40" s="78"/>
    </row>
    <row r="41" spans="2:14">
      <c r="B41" s="1"/>
      <c r="C41" s="420" t="s">
        <v>356</v>
      </c>
      <c r="D41" s="515">
        <v>106.434065</v>
      </c>
      <c r="E41" s="516">
        <v>137.503638</v>
      </c>
      <c r="F41" s="516">
        <v>88.869208</v>
      </c>
      <c r="G41" s="516">
        <v>92.634523999999999</v>
      </c>
      <c r="H41" s="517">
        <v>90.250529</v>
      </c>
      <c r="I41" s="515">
        <v>243.937703</v>
      </c>
      <c r="J41" s="516">
        <v>214.62276</v>
      </c>
      <c r="K41" s="517">
        <v>396.12649199999998</v>
      </c>
      <c r="L41" s="36"/>
      <c r="M41" s="78"/>
      <c r="N41" s="78"/>
    </row>
    <row r="42" spans="2:14">
      <c r="B42" s="1"/>
      <c r="C42" s="30" t="s">
        <v>360</v>
      </c>
      <c r="D42" s="18">
        <v>-5.7567300000000001</v>
      </c>
      <c r="E42" s="35">
        <v>-0.23378099999999999</v>
      </c>
      <c r="F42" s="35">
        <v>2.8198439999999998</v>
      </c>
      <c r="G42" s="35">
        <v>-1.395575</v>
      </c>
      <c r="H42" s="101">
        <v>-7.6484690000000004</v>
      </c>
      <c r="I42" s="18">
        <v>-5.9905109999999997</v>
      </c>
      <c r="J42" s="35">
        <v>-14.40282</v>
      </c>
      <c r="K42" s="101">
        <v>-12.978551</v>
      </c>
      <c r="L42" s="37"/>
      <c r="M42" s="79"/>
      <c r="N42" s="79"/>
    </row>
    <row r="43" spans="2:14">
      <c r="B43" s="1"/>
      <c r="C43" s="380" t="s">
        <v>323</v>
      </c>
      <c r="D43" s="393">
        <v>100.677335</v>
      </c>
      <c r="E43" s="394">
        <v>137.269857</v>
      </c>
      <c r="F43" s="394">
        <v>91.689052000000004</v>
      </c>
      <c r="G43" s="394">
        <v>91.238949000000005</v>
      </c>
      <c r="H43" s="395">
        <v>82.602059999999994</v>
      </c>
      <c r="I43" s="393">
        <v>237.947192</v>
      </c>
      <c r="J43" s="394">
        <v>200.21994000000001</v>
      </c>
      <c r="K43" s="395">
        <v>383.147941</v>
      </c>
      <c r="L43" s="37"/>
      <c r="M43" s="79"/>
      <c r="N43" s="79"/>
    </row>
    <row r="44" spans="2:14">
      <c r="B44" s="1"/>
      <c r="C44" s="24"/>
      <c r="D44" s="20"/>
      <c r="E44" s="37"/>
      <c r="F44" s="37"/>
      <c r="G44" s="37"/>
      <c r="H44" s="102"/>
      <c r="I44" s="312"/>
      <c r="J44" s="37"/>
      <c r="K44" s="102"/>
      <c r="L44" s="37"/>
      <c r="M44" s="79"/>
      <c r="N44" s="79"/>
    </row>
    <row r="45" spans="2:14">
      <c r="B45" s="1"/>
      <c r="C45" s="396" t="s">
        <v>167</v>
      </c>
      <c r="D45" s="397">
        <f>D39/AVERAGE(D46,E46)*4</f>
        <v>5.9282807788857798E-3</v>
      </c>
      <c r="E45" s="398">
        <f>E39/AVERAGE(E46,F46)*4</f>
        <v>6.9796477434051372E-3</v>
      </c>
      <c r="F45" s="398">
        <f>F39/AVERAGE(F46,G46)*4</f>
        <v>6.9007406795621893E-3</v>
      </c>
      <c r="G45" s="398">
        <v>6.9181518665283517E-3</v>
      </c>
      <c r="H45" s="398">
        <v>6.1988231253782122E-3</v>
      </c>
      <c r="I45" s="397">
        <v>6.4622133805022413E-3</v>
      </c>
      <c r="J45" s="398">
        <v>6.552412418559278E-3</v>
      </c>
      <c r="K45" s="398">
        <v>6.7954121207230746E-3</v>
      </c>
      <c r="L45" s="684"/>
      <c r="M45" s="78"/>
      <c r="N45" s="78"/>
    </row>
    <row r="46" spans="2:14">
      <c r="B46" s="1"/>
      <c r="C46" s="384" t="s">
        <v>64</v>
      </c>
      <c r="D46" s="385">
        <v>196118.96564775001</v>
      </c>
      <c r="E46" s="386">
        <v>191251.23317600001</v>
      </c>
      <c r="F46" s="386">
        <v>179460.63526246001</v>
      </c>
      <c r="G46" s="386">
        <v>169558.20196659004</v>
      </c>
      <c r="H46" s="387">
        <v>145912</v>
      </c>
      <c r="I46" s="385">
        <v>196118.96564775001</v>
      </c>
      <c r="J46" s="387">
        <v>145912</v>
      </c>
      <c r="K46" s="387">
        <v>152581.63526246004</v>
      </c>
      <c r="L46" s="36"/>
      <c r="M46" s="78"/>
      <c r="N46" s="110"/>
    </row>
    <row r="47" spans="2:14">
      <c r="B47" s="1"/>
      <c r="C47" s="25"/>
      <c r="D47" s="678"/>
      <c r="E47" s="749"/>
      <c r="F47" s="678"/>
      <c r="G47" s="678"/>
      <c r="H47" s="585"/>
      <c r="I47" s="678"/>
      <c r="J47" s="749"/>
      <c r="K47" s="678"/>
      <c r="L47" s="36"/>
      <c r="M47" s="78"/>
      <c r="N47" s="110"/>
    </row>
    <row r="48" spans="2:14">
      <c r="B48" s="1"/>
      <c r="C48" s="46"/>
      <c r="D48" s="97"/>
      <c r="E48" s="97"/>
      <c r="F48" s="97"/>
      <c r="G48" s="97"/>
      <c r="H48" s="97"/>
      <c r="I48" s="679"/>
      <c r="J48" s="46"/>
      <c r="K48" s="97"/>
      <c r="L48" s="92"/>
      <c r="M48" s="70"/>
      <c r="N48" s="70"/>
    </row>
    <row r="49" spans="2:14">
      <c r="B49" s="1"/>
      <c r="C49" s="844" t="s">
        <v>105</v>
      </c>
      <c r="D49" s="844">
        <v>0</v>
      </c>
      <c r="E49" s="844">
        <v>0</v>
      </c>
      <c r="F49" s="844"/>
      <c r="G49" s="844"/>
      <c r="H49" s="844"/>
      <c r="I49" s="844"/>
      <c r="J49" s="844"/>
      <c r="K49" s="844"/>
      <c r="L49" s="86"/>
      <c r="M49" s="70"/>
      <c r="N49" s="70"/>
    </row>
    <row r="50" spans="2:14">
      <c r="B50" s="1"/>
      <c r="C50" s="21">
        <v>0</v>
      </c>
      <c r="D50" s="16">
        <v>2023</v>
      </c>
      <c r="E50" s="16" t="s">
        <v>348</v>
      </c>
      <c r="F50" s="16">
        <v>2022</v>
      </c>
      <c r="G50" s="16" t="s">
        <v>348</v>
      </c>
      <c r="H50" s="16" t="s">
        <v>348</v>
      </c>
      <c r="I50" s="850" t="s">
        <v>349</v>
      </c>
      <c r="J50" s="850"/>
      <c r="K50" s="16" t="s">
        <v>272</v>
      </c>
      <c r="L50" s="36"/>
      <c r="M50" s="78"/>
      <c r="N50" s="78"/>
    </row>
    <row r="51" spans="2:14">
      <c r="B51" s="1"/>
      <c r="C51" s="15" t="s">
        <v>51</v>
      </c>
      <c r="D51" s="16" t="s">
        <v>347</v>
      </c>
      <c r="E51" s="16" t="s">
        <v>350</v>
      </c>
      <c r="F51" s="16" t="s">
        <v>351</v>
      </c>
      <c r="G51" s="16" t="s">
        <v>352</v>
      </c>
      <c r="H51" s="16" t="s">
        <v>347</v>
      </c>
      <c r="I51" s="16">
        <v>2023</v>
      </c>
      <c r="J51" s="16">
        <v>2022</v>
      </c>
      <c r="K51" s="16">
        <v>2022</v>
      </c>
      <c r="L51" s="36"/>
      <c r="M51" s="78"/>
      <c r="N51" s="78"/>
    </row>
    <row r="52" spans="2:14">
      <c r="B52" s="1"/>
      <c r="C52" s="277" t="s">
        <v>359</v>
      </c>
      <c r="D52" s="503">
        <v>251.19175200000001</v>
      </c>
      <c r="E52" s="511">
        <v>235.91074</v>
      </c>
      <c r="F52" s="511">
        <v>225.87410600000001</v>
      </c>
      <c r="G52" s="511">
        <v>222.952833</v>
      </c>
      <c r="H52" s="512">
        <v>227.90221</v>
      </c>
      <c r="I52" s="503">
        <v>487.10249199999998</v>
      </c>
      <c r="J52" s="511">
        <v>466.91337199999998</v>
      </c>
      <c r="K52" s="512">
        <v>915.74031100000002</v>
      </c>
      <c r="L52" s="115"/>
      <c r="M52" s="78"/>
      <c r="N52" s="78"/>
    </row>
    <row r="53" spans="2:14">
      <c r="B53" s="1"/>
      <c r="C53" s="277" t="s">
        <v>355</v>
      </c>
      <c r="D53" s="503">
        <v>-194.02028899999999</v>
      </c>
      <c r="E53" s="511">
        <v>-170.72032200000001</v>
      </c>
      <c r="F53" s="511">
        <v>-163.37404100000001</v>
      </c>
      <c r="G53" s="511">
        <v>-142.261662</v>
      </c>
      <c r="H53" s="512">
        <v>-149.26154700000001</v>
      </c>
      <c r="I53" s="503">
        <v>-364.740611</v>
      </c>
      <c r="J53" s="511">
        <v>-299.910371</v>
      </c>
      <c r="K53" s="512">
        <v>-605.54607399999998</v>
      </c>
      <c r="L53" s="36"/>
      <c r="M53" s="78"/>
      <c r="N53" s="78"/>
    </row>
    <row r="54" spans="2:14">
      <c r="B54" s="1"/>
      <c r="C54" s="420" t="s">
        <v>356</v>
      </c>
      <c r="D54" s="515">
        <v>57.171463000000003</v>
      </c>
      <c r="E54" s="516">
        <v>65.190417999999994</v>
      </c>
      <c r="F54" s="516">
        <v>62.500064999999999</v>
      </c>
      <c r="G54" s="516">
        <v>80.691170999999997</v>
      </c>
      <c r="H54" s="517">
        <v>78.640663000000004</v>
      </c>
      <c r="I54" s="515">
        <v>122.361881</v>
      </c>
      <c r="J54" s="516">
        <v>167.00300100000001</v>
      </c>
      <c r="K54" s="517">
        <v>310.19423699999999</v>
      </c>
      <c r="L54" s="36"/>
      <c r="M54" s="78"/>
      <c r="N54" s="78"/>
    </row>
    <row r="55" spans="2:14">
      <c r="B55" s="1"/>
      <c r="C55" s="30" t="s">
        <v>360</v>
      </c>
      <c r="D55" s="18">
        <v>-1.95567</v>
      </c>
      <c r="E55" s="35">
        <v>-1.582109</v>
      </c>
      <c r="F55" s="35">
        <v>6.3482529999999997</v>
      </c>
      <c r="G55" s="35">
        <v>-0.47474</v>
      </c>
      <c r="H55" s="101">
        <v>0.82575799999999999</v>
      </c>
      <c r="I55" s="18">
        <v>-3.537779</v>
      </c>
      <c r="J55" s="35">
        <v>5.5709770000000001</v>
      </c>
      <c r="K55" s="101">
        <v>11.44449</v>
      </c>
      <c r="L55" s="36"/>
      <c r="M55" s="78"/>
      <c r="N55" s="78"/>
    </row>
    <row r="56" spans="2:14">
      <c r="B56" s="1"/>
      <c r="C56" s="380" t="s">
        <v>323</v>
      </c>
      <c r="D56" s="393">
        <v>55.215792999999998</v>
      </c>
      <c r="E56" s="394">
        <v>63.608308999999998</v>
      </c>
      <c r="F56" s="394">
        <v>68.848318000000006</v>
      </c>
      <c r="G56" s="394">
        <v>80.216431</v>
      </c>
      <c r="H56" s="395">
        <v>79.466420999999997</v>
      </c>
      <c r="I56" s="393">
        <v>118.824102</v>
      </c>
      <c r="J56" s="394">
        <v>172.57397800000001</v>
      </c>
      <c r="K56" s="395">
        <v>321.63872700000002</v>
      </c>
      <c r="L56" s="36"/>
      <c r="M56" s="78"/>
      <c r="N56" s="78"/>
    </row>
    <row r="57" spans="2:14">
      <c r="B57" s="1"/>
      <c r="C57" s="334"/>
      <c r="D57" s="20"/>
      <c r="E57" s="37"/>
      <c r="F57" s="37"/>
      <c r="G57" s="37"/>
      <c r="H57" s="102"/>
      <c r="I57" s="20"/>
      <c r="J57" s="37"/>
      <c r="K57" s="102"/>
      <c r="L57" s="36"/>
      <c r="M57" s="78"/>
      <c r="N57" s="78"/>
    </row>
    <row r="58" spans="2:14">
      <c r="B58" s="1"/>
      <c r="C58" s="396" t="str">
        <f>C45</f>
        <v>Fee Margin on reserves</v>
      </c>
      <c r="D58" s="397">
        <f>D52/AVERAGE(D59:E59)*4</f>
        <v>6.4176386576735005E-3</v>
      </c>
      <c r="E58" s="398">
        <f t="shared" ref="E58:G58" si="0">E52/AVERAGE(E59:F59)*4</f>
        <v>6.5615727568760843E-3</v>
      </c>
      <c r="F58" s="398">
        <f t="shared" si="0"/>
        <v>6.7347275184343408E-3</v>
      </c>
      <c r="G58" s="398">
        <f t="shared" si="0"/>
        <v>6.7770495708878676E-3</v>
      </c>
      <c r="H58" s="398">
        <v>6.8216904075218731E-3</v>
      </c>
      <c r="I58" s="397">
        <v>6.5141308187728255E-3</v>
      </c>
      <c r="J58" s="398">
        <v>6.706492945118458E-3</v>
      </c>
      <c r="K58" s="398">
        <v>6.6741390955831108E-3</v>
      </c>
      <c r="L58" s="3"/>
      <c r="M58" s="76"/>
      <c r="N58" s="76"/>
    </row>
    <row r="59" spans="2:14">
      <c r="B59" s="1"/>
      <c r="C59" s="384" t="s">
        <v>64</v>
      </c>
      <c r="D59" s="385">
        <v>161030.63426912783</v>
      </c>
      <c r="E59" s="386">
        <v>152096.06593815514</v>
      </c>
      <c r="F59" s="386">
        <v>135531</v>
      </c>
      <c r="G59" s="386">
        <v>132778.71899811647</v>
      </c>
      <c r="H59" s="387">
        <v>130407</v>
      </c>
      <c r="I59" s="385">
        <v>161030.63426912783</v>
      </c>
      <c r="J59" s="633">
        <v>130407</v>
      </c>
      <c r="K59" s="387">
        <v>135531</v>
      </c>
      <c r="L59" s="712"/>
      <c r="M59" s="76"/>
      <c r="N59" s="76"/>
    </row>
    <row r="60" spans="2:14" ht="21.75" customHeight="1">
      <c r="B60" s="1"/>
      <c r="C60" s="46"/>
      <c r="D60" s="761"/>
      <c r="E60" s="43"/>
      <c r="F60" s="708"/>
      <c r="G60" s="43"/>
      <c r="H60" s="43">
        <f>G61/(I46+I59)</f>
        <v>0</v>
      </c>
      <c r="I60" s="678"/>
      <c r="J60" s="678"/>
      <c r="K60" s="678"/>
      <c r="L60" s="36"/>
      <c r="M60" s="78"/>
      <c r="N60" s="78"/>
    </row>
    <row r="61" spans="2:14">
      <c r="B61" s="1"/>
      <c r="C61" s="844" t="s">
        <v>106</v>
      </c>
      <c r="D61" s="844"/>
      <c r="E61" s="844"/>
      <c r="F61" s="844"/>
      <c r="G61" s="844"/>
      <c r="H61" s="844"/>
      <c r="I61" s="844"/>
      <c r="J61" s="844"/>
      <c r="K61" s="844"/>
      <c r="L61" s="36"/>
      <c r="M61" s="78"/>
      <c r="N61" s="78"/>
    </row>
    <row r="62" spans="2:14">
      <c r="B62" s="1"/>
      <c r="C62" s="21">
        <v>0</v>
      </c>
      <c r="D62" s="16">
        <v>2023</v>
      </c>
      <c r="E62" s="16" t="s">
        <v>348</v>
      </c>
      <c r="F62" s="16">
        <v>2022</v>
      </c>
      <c r="G62" s="16" t="s">
        <v>348</v>
      </c>
      <c r="H62" s="16" t="s">
        <v>348</v>
      </c>
      <c r="I62" s="850" t="s">
        <v>349</v>
      </c>
      <c r="J62" s="850">
        <v>0</v>
      </c>
      <c r="K62" s="16" t="s">
        <v>272</v>
      </c>
      <c r="L62" s="36"/>
      <c r="M62" s="78"/>
      <c r="N62" s="78"/>
    </row>
    <row r="63" spans="2:14">
      <c r="B63" s="1"/>
      <c r="C63" s="15" t="s">
        <v>51</v>
      </c>
      <c r="D63" s="16" t="s">
        <v>347</v>
      </c>
      <c r="E63" s="16" t="s">
        <v>350</v>
      </c>
      <c r="F63" s="16" t="s">
        <v>351</v>
      </c>
      <c r="G63" s="16" t="s">
        <v>352</v>
      </c>
      <c r="H63" s="16" t="s">
        <v>347</v>
      </c>
      <c r="I63" s="16">
        <v>2023</v>
      </c>
      <c r="J63" s="16">
        <v>2022</v>
      </c>
      <c r="K63" s="16">
        <v>2022</v>
      </c>
      <c r="L63" s="36"/>
      <c r="M63" s="78"/>
      <c r="N63" s="78"/>
    </row>
    <row r="64" spans="2:14">
      <c r="B64" s="1"/>
      <c r="C64" s="277" t="s">
        <v>359</v>
      </c>
      <c r="D64" s="503">
        <v>482.50824999999998</v>
      </c>
      <c r="E64" s="511">
        <v>450.09017599999999</v>
      </c>
      <c r="F64" s="511">
        <v>576.44072000000006</v>
      </c>
      <c r="G64" s="511">
        <v>463.62092000000001</v>
      </c>
      <c r="H64" s="512">
        <v>501.12330400000002</v>
      </c>
      <c r="I64" s="503">
        <v>932.59842600000002</v>
      </c>
      <c r="J64" s="25">
        <v>971.481944</v>
      </c>
      <c r="K64" s="512">
        <v>2011.543584</v>
      </c>
      <c r="L64" s="115"/>
      <c r="M64" s="78"/>
      <c r="N64" s="78"/>
    </row>
    <row r="65" spans="2:14">
      <c r="B65" s="1"/>
      <c r="C65" s="277" t="s">
        <v>355</v>
      </c>
      <c r="D65" s="503">
        <v>-389.98918300000003</v>
      </c>
      <c r="E65" s="511">
        <v>-374.30245000000002</v>
      </c>
      <c r="F65" s="511">
        <v>-368.42147699999998</v>
      </c>
      <c r="G65" s="511">
        <v>-322.39486099999999</v>
      </c>
      <c r="H65" s="512">
        <v>-332.14238799999998</v>
      </c>
      <c r="I65" s="503">
        <v>-764.29163300000005</v>
      </c>
      <c r="J65" s="25">
        <v>-650.93525099999999</v>
      </c>
      <c r="K65" s="512">
        <v>-1341.751589</v>
      </c>
      <c r="L65" s="36"/>
      <c r="M65" s="78"/>
      <c r="N65" s="78"/>
    </row>
    <row r="66" spans="2:14">
      <c r="B66" s="1"/>
      <c r="C66" s="420" t="s">
        <v>356</v>
      </c>
      <c r="D66" s="515">
        <v>92.519067000000007</v>
      </c>
      <c r="E66" s="516">
        <v>75.787726000000006</v>
      </c>
      <c r="F66" s="516">
        <v>208.01924299999999</v>
      </c>
      <c r="G66" s="516">
        <v>141.22605899999999</v>
      </c>
      <c r="H66" s="517">
        <v>168.98091600000001</v>
      </c>
      <c r="I66" s="515">
        <v>168.306793</v>
      </c>
      <c r="J66" s="516">
        <v>320.546693</v>
      </c>
      <c r="K66" s="517">
        <v>669.79199500000004</v>
      </c>
      <c r="L66" s="37"/>
      <c r="M66" s="79"/>
      <c r="N66" s="79"/>
    </row>
    <row r="67" spans="2:14">
      <c r="B67" s="1"/>
      <c r="C67" s="30" t="s">
        <v>238</v>
      </c>
      <c r="D67" s="18">
        <v>19.08257</v>
      </c>
      <c r="E67" s="35">
        <v>12.089911000000001</v>
      </c>
      <c r="F67" s="35">
        <v>0.46890300000000001</v>
      </c>
      <c r="G67" s="35">
        <v>2.9165070000000002</v>
      </c>
      <c r="H67" s="101">
        <v>-3.3146010000000001</v>
      </c>
      <c r="I67" s="18">
        <v>31.172481000000001</v>
      </c>
      <c r="J67" s="35">
        <v>-6.6648389999999997</v>
      </c>
      <c r="K67" s="101">
        <v>-3.2794289999999999</v>
      </c>
      <c r="L67" s="36"/>
      <c r="M67" s="78"/>
      <c r="N67" s="78"/>
    </row>
    <row r="68" spans="2:14">
      <c r="B68" s="1"/>
      <c r="C68" s="380" t="s">
        <v>323</v>
      </c>
      <c r="D68" s="393">
        <v>111.601637</v>
      </c>
      <c r="E68" s="394">
        <v>87.877636999999993</v>
      </c>
      <c r="F68" s="394">
        <v>208.488146</v>
      </c>
      <c r="G68" s="394">
        <v>144.14256599999999</v>
      </c>
      <c r="H68" s="395">
        <v>165.666315</v>
      </c>
      <c r="I68" s="393">
        <v>199.479274</v>
      </c>
      <c r="J68" s="394">
        <v>313.88185399999998</v>
      </c>
      <c r="K68" s="395">
        <v>666.51256599999999</v>
      </c>
      <c r="L68" s="36"/>
      <c r="M68" s="78"/>
      <c r="N68" s="78"/>
    </row>
    <row r="69" spans="2:14" ht="15.75" customHeight="1">
      <c r="B69" s="1"/>
      <c r="C69" s="700" t="s">
        <v>283</v>
      </c>
      <c r="D69" s="703">
        <v>79.400000000000006</v>
      </c>
      <c r="E69" s="704">
        <v>52.7</v>
      </c>
      <c r="F69" s="704">
        <v>0</v>
      </c>
      <c r="G69" s="704">
        <v>19</v>
      </c>
      <c r="H69" s="705">
        <v>20.244458999999996</v>
      </c>
      <c r="I69" s="703">
        <v>132.10000000000002</v>
      </c>
      <c r="J69" s="704">
        <v>46.8</v>
      </c>
      <c r="K69" s="593">
        <v>0</v>
      </c>
      <c r="L69" s="3"/>
      <c r="M69" s="76"/>
      <c r="N69" s="76"/>
    </row>
    <row r="70" spans="2:14" ht="29.25" customHeight="1">
      <c r="B70" s="1"/>
      <c r="C70" s="701" t="s">
        <v>236</v>
      </c>
      <c r="D70" s="706">
        <f t="shared" ref="D70:F70" si="1">IF(D69=0,0,SUM(D68:D69))</f>
        <v>191.00163700000002</v>
      </c>
      <c r="E70" s="707">
        <f t="shared" si="1"/>
        <v>140.57763699999998</v>
      </c>
      <c r="F70" s="707">
        <f t="shared" si="1"/>
        <v>0</v>
      </c>
      <c r="G70" s="707">
        <f>IF(G69=0,0,SUM(G68:G69))</f>
        <v>163.14256599999999</v>
      </c>
      <c r="H70" s="702">
        <f t="shared" ref="H70:K70" si="2">IF(H69=0,0,SUM(H68:H69))</f>
        <v>185.910774</v>
      </c>
      <c r="I70" s="706">
        <f t="shared" si="2"/>
        <v>331.57927400000005</v>
      </c>
      <c r="J70" s="707">
        <f t="shared" si="2"/>
        <v>360.68185399999999</v>
      </c>
      <c r="K70" s="702">
        <f t="shared" si="2"/>
        <v>0</v>
      </c>
      <c r="L70" s="3"/>
      <c r="M70" s="76"/>
      <c r="N70" s="76"/>
    </row>
    <row r="71" spans="2:14" ht="12" customHeight="1">
      <c r="B71" s="1"/>
      <c r="C71" s="40"/>
      <c r="D71" s="22"/>
      <c r="E71" s="41"/>
      <c r="F71" s="41"/>
      <c r="G71" s="41"/>
      <c r="H71" s="96"/>
      <c r="I71" s="22"/>
      <c r="J71" s="41"/>
      <c r="K71" s="96"/>
      <c r="L71" s="3"/>
      <c r="M71" s="76"/>
      <c r="N71" s="76"/>
    </row>
    <row r="72" spans="2:14">
      <c r="B72" s="1"/>
      <c r="C72" s="396" t="str">
        <f>C58</f>
        <v>Fee Margin on reserves</v>
      </c>
      <c r="D72" s="397">
        <f>D64/AVERAGE(D73:E73)*4</f>
        <v>1.7125668298719973E-3</v>
      </c>
      <c r="E72" s="398">
        <f>E64/AVERAGE(E73:F73)*4</f>
        <v>1.6899074525251979E-3</v>
      </c>
      <c r="F72" s="398">
        <f>F64/AVERAGE(F73:G73)*4</f>
        <v>2.2817052103274124E-3</v>
      </c>
      <c r="G72" s="398">
        <f>G64/AVERAGE(G73:H73)*4</f>
        <v>1.8454361984492473E-3</v>
      </c>
      <c r="H72" s="398">
        <v>1.9571699063411024E-3</v>
      </c>
      <c r="I72" s="397">
        <f>D72</f>
        <v>1.7125668298719973E-3</v>
      </c>
      <c r="J72" s="398">
        <v>1.8534341026128424E-3</v>
      </c>
      <c r="K72" s="398">
        <v>1.9469055853896804E-3</v>
      </c>
      <c r="L72" s="3"/>
      <c r="M72" s="76"/>
      <c r="N72" s="76"/>
    </row>
    <row r="73" spans="2:14">
      <c r="B73" s="1"/>
      <c r="C73" s="384" t="s">
        <v>64</v>
      </c>
      <c r="D73" s="385">
        <v>1143231.710828437</v>
      </c>
      <c r="E73" s="386">
        <v>1110733.467446395</v>
      </c>
      <c r="F73" s="386">
        <v>1019987.5981477638</v>
      </c>
      <c r="G73" s="386">
        <v>1001099.8495765948</v>
      </c>
      <c r="H73" s="387">
        <v>1008705.400324058</v>
      </c>
      <c r="I73" s="385">
        <v>1143231.710828437</v>
      </c>
      <c r="J73" s="633">
        <v>1008705.400324058</v>
      </c>
      <c r="K73" s="387">
        <v>1019987.5981477638</v>
      </c>
      <c r="L73" s="45"/>
      <c r="M73" s="70"/>
      <c r="N73" s="70"/>
    </row>
    <row r="74" spans="2:14">
      <c r="B74" s="1"/>
      <c r="C74" s="600" t="s">
        <v>306</v>
      </c>
      <c r="D74" s="680"/>
      <c r="E74" s="680"/>
      <c r="F74" s="680"/>
      <c r="G74" s="680"/>
      <c r="H74" s="680"/>
      <c r="I74" s="680"/>
      <c r="J74" s="681"/>
      <c r="K74" s="682"/>
      <c r="L74" s="86"/>
      <c r="M74" s="70"/>
      <c r="N74" s="70"/>
    </row>
    <row r="75" spans="2:14" ht="21.75" customHeight="1">
      <c r="B75" s="1"/>
      <c r="C75" s="46"/>
      <c r="D75" s="709"/>
      <c r="E75" s="681"/>
      <c r="F75" s="681"/>
      <c r="G75" s="681"/>
      <c r="H75" s="682"/>
      <c r="I75" s="681"/>
      <c r="J75" s="681"/>
      <c r="K75" s="681"/>
      <c r="L75" s="36"/>
      <c r="M75" s="78"/>
      <c r="N75" s="78"/>
    </row>
    <row r="76" spans="2:14">
      <c r="B76" s="1"/>
      <c r="C76" s="844" t="s">
        <v>107</v>
      </c>
      <c r="D76" s="844"/>
      <c r="E76" s="844"/>
      <c r="F76" s="844"/>
      <c r="G76" s="844"/>
      <c r="H76" s="844"/>
      <c r="I76" s="844"/>
      <c r="J76" s="844"/>
      <c r="K76" s="844"/>
      <c r="L76" s="36"/>
      <c r="M76" s="78"/>
      <c r="N76" s="78"/>
    </row>
    <row r="77" spans="2:14">
      <c r="B77" s="1"/>
      <c r="C77" s="21">
        <v>0</v>
      </c>
      <c r="D77" s="16">
        <v>2023</v>
      </c>
      <c r="E77" s="16" t="s">
        <v>348</v>
      </c>
      <c r="F77" s="16">
        <v>2022</v>
      </c>
      <c r="G77" s="16" t="s">
        <v>348</v>
      </c>
      <c r="H77" s="16" t="s">
        <v>348</v>
      </c>
      <c r="I77" s="850" t="s">
        <v>349</v>
      </c>
      <c r="J77" s="850">
        <v>0</v>
      </c>
      <c r="K77" s="16" t="s">
        <v>272</v>
      </c>
      <c r="L77" s="36"/>
      <c r="M77" s="78"/>
      <c r="N77" s="78"/>
    </row>
    <row r="78" spans="2:14">
      <c r="B78" s="1"/>
      <c r="C78" s="15" t="s">
        <v>51</v>
      </c>
      <c r="D78" s="16" t="s">
        <v>347</v>
      </c>
      <c r="E78" s="16" t="s">
        <v>350</v>
      </c>
      <c r="F78" s="16" t="s">
        <v>351</v>
      </c>
      <c r="G78" s="16" t="s">
        <v>352</v>
      </c>
      <c r="H78" s="16" t="s">
        <v>347</v>
      </c>
      <c r="I78" s="16">
        <v>2023</v>
      </c>
      <c r="J78" s="16">
        <v>2022</v>
      </c>
      <c r="K78" s="16">
        <v>2022</v>
      </c>
      <c r="L78" s="36"/>
      <c r="M78" s="78"/>
      <c r="N78" s="78"/>
    </row>
    <row r="79" spans="2:14">
      <c r="B79" s="1"/>
      <c r="C79" s="277" t="s">
        <v>359</v>
      </c>
      <c r="D79" s="503">
        <v>245.34956399999999</v>
      </c>
      <c r="E79" s="511">
        <v>222.190044</v>
      </c>
      <c r="F79" s="511">
        <v>189.43788799999999</v>
      </c>
      <c r="G79" s="511">
        <v>191.629119</v>
      </c>
      <c r="H79" s="512">
        <v>168.61354600000001</v>
      </c>
      <c r="I79" s="503">
        <v>467.53960799999999</v>
      </c>
      <c r="J79" s="25">
        <v>327.48403500000001</v>
      </c>
      <c r="K79" s="512">
        <v>708.55104200000005</v>
      </c>
      <c r="L79" s="37"/>
      <c r="M79" s="79"/>
      <c r="N79" s="78"/>
    </row>
    <row r="80" spans="2:14">
      <c r="B80" s="1"/>
      <c r="C80" s="277" t="s">
        <v>355</v>
      </c>
      <c r="D80" s="503">
        <v>-104.953238</v>
      </c>
      <c r="E80" s="511">
        <v>-103.880089</v>
      </c>
      <c r="F80" s="511">
        <v>-103.994636</v>
      </c>
      <c r="G80" s="511">
        <v>-95.749562999999995</v>
      </c>
      <c r="H80" s="512">
        <v>-94.151206999999999</v>
      </c>
      <c r="I80" s="503">
        <v>-208.833327</v>
      </c>
      <c r="J80" s="25">
        <v>-183.72296499999999</v>
      </c>
      <c r="K80" s="512">
        <v>-383.46716400000003</v>
      </c>
      <c r="L80" s="36"/>
      <c r="M80" s="78"/>
      <c r="N80" s="76"/>
    </row>
    <row r="81" spans="2:14">
      <c r="B81" s="1"/>
      <c r="C81" s="420" t="s">
        <v>356</v>
      </c>
      <c r="D81" s="515">
        <v>140.39632599999999</v>
      </c>
      <c r="E81" s="516">
        <v>118.309955</v>
      </c>
      <c r="F81" s="516">
        <v>85.443252000000001</v>
      </c>
      <c r="G81" s="516">
        <v>95.879555999999994</v>
      </c>
      <c r="H81" s="517">
        <v>74.462339</v>
      </c>
      <c r="I81" s="515">
        <v>258.70628099999999</v>
      </c>
      <c r="J81" s="516">
        <v>143.76106999999999</v>
      </c>
      <c r="K81" s="517">
        <v>325.08387800000003</v>
      </c>
      <c r="L81" s="36"/>
      <c r="M81" s="78"/>
      <c r="N81" s="81"/>
    </row>
    <row r="82" spans="2:14">
      <c r="B82" s="1"/>
      <c r="C82" s="30" t="s">
        <v>238</v>
      </c>
      <c r="D82" s="18">
        <v>11.922579000000001</v>
      </c>
      <c r="E82" s="35">
        <v>-22.767645000000002</v>
      </c>
      <c r="F82" s="35">
        <v>1.395149</v>
      </c>
      <c r="G82" s="35">
        <v>-10.527253</v>
      </c>
      <c r="H82" s="101">
        <v>-10.302858000000001</v>
      </c>
      <c r="I82" s="18">
        <v>-10.845065999999999</v>
      </c>
      <c r="J82" s="35">
        <v>-34.647568</v>
      </c>
      <c r="K82" s="101">
        <v>-43.779671999999998</v>
      </c>
      <c r="L82" s="100"/>
      <c r="M82" s="105"/>
      <c r="N82" s="105"/>
    </row>
    <row r="83" spans="2:14">
      <c r="B83" s="1"/>
      <c r="C83" s="380" t="s">
        <v>323</v>
      </c>
      <c r="D83" s="393">
        <v>152.318905</v>
      </c>
      <c r="E83" s="394">
        <v>95.542310000000001</v>
      </c>
      <c r="F83" s="394">
        <v>86.838401000000005</v>
      </c>
      <c r="G83" s="394">
        <v>85.352303000000006</v>
      </c>
      <c r="H83" s="395">
        <v>64.159481</v>
      </c>
      <c r="I83" s="393">
        <v>247.86121499999999</v>
      </c>
      <c r="J83" s="394">
        <v>109.113502</v>
      </c>
      <c r="K83" s="395">
        <v>281.30420600000002</v>
      </c>
      <c r="L83" s="100"/>
      <c r="M83" s="105"/>
      <c r="N83" s="105"/>
    </row>
    <row r="84" spans="2:14" ht="11.25" customHeight="1">
      <c r="B84" s="1"/>
      <c r="C84" s="1"/>
      <c r="D84" s="1"/>
      <c r="E84" s="1"/>
      <c r="F84" s="1"/>
      <c r="G84" s="1"/>
      <c r="H84" s="1"/>
      <c r="I84" s="1"/>
      <c r="J84" s="1"/>
      <c r="K84" s="123"/>
      <c r="L84" s="100"/>
      <c r="M84" s="105"/>
      <c r="N84" s="105"/>
    </row>
    <row r="85" spans="2:14" hidden="1">
      <c r="B85" s="1"/>
      <c r="C85" s="3">
        <v>0</v>
      </c>
      <c r="D85" s="19">
        <v>0</v>
      </c>
      <c r="E85" s="36" t="s">
        <v>323</v>
      </c>
      <c r="F85" s="36">
        <v>152.318905</v>
      </c>
      <c r="G85" s="36">
        <v>95.542310000000001</v>
      </c>
      <c r="H85" s="95">
        <v>86.838401000000005</v>
      </c>
      <c r="I85" s="19">
        <v>85.352303000000006</v>
      </c>
      <c r="J85" s="36">
        <v>64.159481</v>
      </c>
      <c r="K85" s="95">
        <v>247.86121499999999</v>
      </c>
      <c r="L85" s="100"/>
      <c r="M85" s="105"/>
      <c r="N85" s="105"/>
    </row>
    <row r="86" spans="2:14">
      <c r="B86" s="1"/>
      <c r="C86" s="399" t="s">
        <v>280</v>
      </c>
      <c r="D86" s="400">
        <v>72699.77418149999</v>
      </c>
      <c r="E86" s="641">
        <v>69811.854550830001</v>
      </c>
      <c r="F86" s="401">
        <v>67061.433812949996</v>
      </c>
      <c r="G86" s="401">
        <v>64878.918238510014</v>
      </c>
      <c r="H86" s="402">
        <v>62558.710120879994</v>
      </c>
      <c r="I86" s="400">
        <v>72699.77418149999</v>
      </c>
      <c r="J86" s="401">
        <v>62558.710120879994</v>
      </c>
      <c r="K86" s="401">
        <v>67061.433812949996</v>
      </c>
      <c r="L86" s="100"/>
      <c r="M86" s="81"/>
      <c r="N86" s="81"/>
    </row>
    <row r="87" spans="2:14">
      <c r="B87" s="1"/>
      <c r="C87" s="3" t="s">
        <v>419</v>
      </c>
      <c r="D87" s="403">
        <v>1.4317754983036737E-2</v>
      </c>
      <c r="E87" s="100">
        <v>1.3945465549866065E-2</v>
      </c>
      <c r="F87" s="100">
        <v>1.1751839498148229E-2</v>
      </c>
      <c r="G87" s="100">
        <v>1.2004718019536585E-2</v>
      </c>
      <c r="H87" s="404">
        <v>1.1585364901002168E-2</v>
      </c>
      <c r="I87" s="403">
        <v>1.4130021097476733E-2</v>
      </c>
      <c r="J87" s="100">
        <v>1.1836749367363657E-2</v>
      </c>
      <c r="K87" s="642">
        <v>1.1877878331477817E-2</v>
      </c>
      <c r="L87" s="100"/>
      <c r="M87" s="105"/>
      <c r="N87" s="105"/>
    </row>
    <row r="88" spans="2:14">
      <c r="B88" s="1"/>
      <c r="C88" s="384" t="s">
        <v>191</v>
      </c>
      <c r="D88" s="385">
        <v>222.67617100000001</v>
      </c>
      <c r="E88" s="386">
        <v>202.704936</v>
      </c>
      <c r="F88" s="386">
        <v>167.33210000000008</v>
      </c>
      <c r="G88" s="386">
        <v>161.624865</v>
      </c>
      <c r="H88" s="387">
        <v>143.72022899999999</v>
      </c>
      <c r="I88" s="385">
        <v>425.38110700000004</v>
      </c>
      <c r="J88" s="386">
        <v>281.417419</v>
      </c>
      <c r="K88" s="633">
        <v>610.37438400000008</v>
      </c>
      <c r="L88" s="100"/>
      <c r="M88" s="105"/>
      <c r="N88" s="105"/>
    </row>
    <row r="89" spans="2:14" ht="16.5" customHeight="1">
      <c r="B89" s="1"/>
      <c r="C89" s="600" t="s">
        <v>284</v>
      </c>
      <c r="D89" s="280"/>
      <c r="E89" s="280"/>
      <c r="F89" s="280"/>
      <c r="G89" s="280"/>
      <c r="H89" s="1"/>
      <c r="I89" s="1"/>
      <c r="J89" s="1"/>
      <c r="K89" s="123"/>
      <c r="L89" s="100"/>
      <c r="M89" s="105"/>
      <c r="N89" s="105"/>
    </row>
    <row r="90" spans="2:14" ht="23.25" customHeight="1">
      <c r="B90" s="1"/>
      <c r="C90" s="1"/>
      <c r="D90" s="747"/>
      <c r="E90" s="747"/>
      <c r="F90" s="737"/>
      <c r="G90" s="737"/>
      <c r="H90" s="737"/>
      <c r="I90" s="1"/>
      <c r="J90" s="1"/>
      <c r="K90" s="123"/>
      <c r="L90" s="1"/>
    </row>
    <row r="91" spans="2:14" ht="20.25" customHeight="1">
      <c r="B91" s="1"/>
      <c r="C91" s="256" t="s">
        <v>8</v>
      </c>
      <c r="D91" s="167"/>
      <c r="E91" s="167"/>
      <c r="F91" s="1"/>
      <c r="G91" s="1"/>
      <c r="H91" s="123"/>
      <c r="I91" s="1"/>
      <c r="J91" s="1"/>
      <c r="K91" s="123"/>
      <c r="L91" s="1"/>
    </row>
    <row r="92" spans="2:14">
      <c r="B92" s="1"/>
      <c r="C92" s="844" t="s">
        <v>108</v>
      </c>
      <c r="D92" s="844"/>
      <c r="E92" s="844"/>
      <c r="F92" s="844"/>
      <c r="G92" s="844"/>
      <c r="H92" s="844"/>
      <c r="I92" s="844"/>
      <c r="J92" s="844"/>
      <c r="K92" s="844"/>
      <c r="L92" s="3"/>
      <c r="M92" s="76"/>
      <c r="N92" s="76"/>
    </row>
    <row r="93" spans="2:14" ht="15" customHeight="1">
      <c r="B93" s="1"/>
      <c r="C93" s="15">
        <v>0</v>
      </c>
      <c r="D93" s="16">
        <v>2023</v>
      </c>
      <c r="E93" s="16" t="s">
        <v>348</v>
      </c>
      <c r="F93" s="16">
        <v>2022</v>
      </c>
      <c r="G93" s="16" t="s">
        <v>348</v>
      </c>
      <c r="H93" s="16" t="s">
        <v>348</v>
      </c>
      <c r="I93" s="850" t="s">
        <v>349</v>
      </c>
      <c r="J93" s="850">
        <v>0</v>
      </c>
      <c r="K93" s="16" t="s">
        <v>272</v>
      </c>
      <c r="L93" s="92"/>
      <c r="M93" s="70"/>
      <c r="N93" s="93"/>
    </row>
    <row r="94" spans="2:14">
      <c r="B94" s="1"/>
      <c r="C94" s="15" t="s">
        <v>51</v>
      </c>
      <c r="D94" s="16" t="s">
        <v>347</v>
      </c>
      <c r="E94" s="16" t="s">
        <v>350</v>
      </c>
      <c r="F94" s="16" t="s">
        <v>351</v>
      </c>
      <c r="G94" s="16" t="s">
        <v>352</v>
      </c>
      <c r="H94" s="16" t="s">
        <v>347</v>
      </c>
      <c r="I94" s="16">
        <v>2023</v>
      </c>
      <c r="J94" s="16">
        <v>2022</v>
      </c>
      <c r="K94" s="16">
        <v>2022</v>
      </c>
      <c r="L94" s="86"/>
      <c r="M94" s="70"/>
      <c r="N94" s="93"/>
    </row>
    <row r="95" spans="2:14">
      <c r="B95" s="1"/>
      <c r="C95" s="420" t="s">
        <v>285</v>
      </c>
      <c r="D95" s="515">
        <v>341.29172988200008</v>
      </c>
      <c r="E95" s="643">
        <v>730.88368789800006</v>
      </c>
      <c r="F95" s="643">
        <v>1556.5485601000003</v>
      </c>
      <c r="G95" s="643">
        <v>441.15999999999997</v>
      </c>
      <c r="H95" s="644">
        <v>185.08</v>
      </c>
      <c r="I95" s="515">
        <v>1072.1754177800001</v>
      </c>
      <c r="J95" s="643">
        <v>465.124483994</v>
      </c>
      <c r="K95" s="644">
        <v>2462.8385601000004</v>
      </c>
      <c r="L95" s="36"/>
      <c r="M95" s="78"/>
      <c r="N95" s="78"/>
    </row>
    <row r="96" spans="2:14">
      <c r="B96" s="1"/>
      <c r="C96" s="3" t="s">
        <v>52</v>
      </c>
      <c r="D96" s="17">
        <v>104.51967110000001</v>
      </c>
      <c r="E96" s="645">
        <v>264.493267</v>
      </c>
      <c r="F96" s="645">
        <v>389.06452165999997</v>
      </c>
      <c r="G96" s="645">
        <v>169.01</v>
      </c>
      <c r="H96" s="646">
        <v>51.75</v>
      </c>
      <c r="I96" s="17">
        <v>369.01293810000004</v>
      </c>
      <c r="J96" s="645">
        <v>169.91732300000001</v>
      </c>
      <c r="K96" s="646">
        <v>727.99452166000003</v>
      </c>
      <c r="L96" s="36"/>
      <c r="M96" s="78"/>
      <c r="N96" s="78"/>
    </row>
    <row r="97" spans="2:14">
      <c r="B97" s="1"/>
      <c r="C97" s="3" t="s">
        <v>53</v>
      </c>
      <c r="D97" s="17">
        <v>236.77205878200007</v>
      </c>
      <c r="E97" s="645">
        <v>466.390420898</v>
      </c>
      <c r="F97" s="645">
        <v>1167.4840384400004</v>
      </c>
      <c r="G97" s="645">
        <v>272.14999999999998</v>
      </c>
      <c r="H97" s="646">
        <v>133.33000000000001</v>
      </c>
      <c r="I97" s="17">
        <v>703.16247968000005</v>
      </c>
      <c r="J97" s="645">
        <v>295.20716099399999</v>
      </c>
      <c r="K97" s="646">
        <v>1734.8440384400005</v>
      </c>
      <c r="L97" s="36"/>
      <c r="M97" s="78"/>
      <c r="N97" s="78"/>
    </row>
    <row r="98" spans="2:14">
      <c r="B98" s="1"/>
      <c r="C98" s="420" t="s">
        <v>287</v>
      </c>
      <c r="D98" s="515">
        <v>841.32784287119148</v>
      </c>
      <c r="E98" s="516">
        <v>849.44032716011156</v>
      </c>
      <c r="F98" s="516">
        <v>863.700507625912</v>
      </c>
      <c r="G98" s="516">
        <v>492.4660682470892</v>
      </c>
      <c r="H98" s="517">
        <v>675.93881861348575</v>
      </c>
      <c r="I98" s="515">
        <v>1690.768170031303</v>
      </c>
      <c r="J98" s="516">
        <v>1256.56421950564</v>
      </c>
      <c r="K98" s="517">
        <v>2612.7307953786412</v>
      </c>
      <c r="L98" s="36"/>
      <c r="M98" s="78"/>
      <c r="N98" s="78"/>
    </row>
    <row r="99" spans="2:14">
      <c r="B99" s="1"/>
      <c r="C99" s="3" t="s">
        <v>52</v>
      </c>
      <c r="D99" s="17">
        <v>627.00288528140425</v>
      </c>
      <c r="E99" s="25">
        <v>681.05293577885288</v>
      </c>
      <c r="F99" s="25">
        <v>719.37403792717782</v>
      </c>
      <c r="G99" s="25">
        <v>386.83507496891275</v>
      </c>
      <c r="H99" s="94">
        <v>563.95758543825355</v>
      </c>
      <c r="I99" s="17">
        <v>1308.0558210602571</v>
      </c>
      <c r="J99" s="25">
        <v>1045.0885841461504</v>
      </c>
      <c r="K99" s="94">
        <v>2151.297697042241</v>
      </c>
      <c r="L99" s="36"/>
      <c r="M99" s="78"/>
      <c r="N99" s="78"/>
    </row>
    <row r="100" spans="2:14">
      <c r="B100" s="1"/>
      <c r="C100" s="30" t="s">
        <v>53</v>
      </c>
      <c r="D100" s="18">
        <v>214.32495758978726</v>
      </c>
      <c r="E100" s="35">
        <v>168.38739138125871</v>
      </c>
      <c r="F100" s="35">
        <v>144.32646969873417</v>
      </c>
      <c r="G100" s="35">
        <v>105.63099327817648</v>
      </c>
      <c r="H100" s="101">
        <v>111.98123317523219</v>
      </c>
      <c r="I100" s="18">
        <v>382.71234897104597</v>
      </c>
      <c r="J100" s="35">
        <v>211.47563535948964</v>
      </c>
      <c r="K100" s="101">
        <v>461.43309833640029</v>
      </c>
      <c r="L100" s="36"/>
      <c r="M100" s="78"/>
      <c r="N100" s="78"/>
    </row>
    <row r="101" spans="2:14">
      <c r="B101" s="1"/>
      <c r="C101" s="380" t="s">
        <v>286</v>
      </c>
      <c r="D101" s="393">
        <f>D95+D98</f>
        <v>1182.6195727531915</v>
      </c>
      <c r="E101" s="647">
        <f t="shared" ref="E101:K101" si="3">E95+E98</f>
        <v>1580.3240150581116</v>
      </c>
      <c r="F101" s="647">
        <f t="shared" si="3"/>
        <v>2420.249067725912</v>
      </c>
      <c r="G101" s="647">
        <f t="shared" si="3"/>
        <v>933.62606824708917</v>
      </c>
      <c r="H101" s="648">
        <f t="shared" si="3"/>
        <v>861.01881861348579</v>
      </c>
      <c r="I101" s="393">
        <f t="shared" si="3"/>
        <v>2762.9435878113031</v>
      </c>
      <c r="J101" s="647">
        <f t="shared" si="3"/>
        <v>1721.68870349964</v>
      </c>
      <c r="K101" s="648">
        <f t="shared" si="3"/>
        <v>5075.5693554786412</v>
      </c>
      <c r="L101" s="36"/>
      <c r="M101" s="78"/>
      <c r="N101" s="78"/>
    </row>
    <row r="102" spans="2:14">
      <c r="B102" s="1"/>
      <c r="C102" s="191" t="str">
        <f>C96</f>
        <v xml:space="preserve"> - of which annual premiums</v>
      </c>
      <c r="D102" s="17">
        <f t="shared" ref="D102:D103" si="4">D96+D99</f>
        <v>731.52255638140423</v>
      </c>
      <c r="E102" s="645">
        <f t="shared" ref="E102:K102" si="5">E96+E99</f>
        <v>945.54620277885283</v>
      </c>
      <c r="F102" s="645">
        <f>F96+F99</f>
        <v>1108.4385595871777</v>
      </c>
      <c r="G102" s="645">
        <f t="shared" si="5"/>
        <v>555.84507496891274</v>
      </c>
      <c r="H102" s="646">
        <f t="shared" si="5"/>
        <v>615.70758543825355</v>
      </c>
      <c r="I102" s="17">
        <f t="shared" si="5"/>
        <v>1677.0687591602573</v>
      </c>
      <c r="J102" s="645">
        <f t="shared" si="5"/>
        <v>1215.0059071461505</v>
      </c>
      <c r="K102" s="646">
        <f t="shared" si="5"/>
        <v>2879.2922187022409</v>
      </c>
      <c r="L102" s="36"/>
      <c r="M102" s="78"/>
      <c r="N102" s="78"/>
    </row>
    <row r="103" spans="2:14">
      <c r="B103" s="1"/>
      <c r="C103" s="405" t="str">
        <f>C100</f>
        <v xml:space="preserve"> - of which single premiums</v>
      </c>
      <c r="D103" s="385">
        <f t="shared" si="4"/>
        <v>451.09701637178733</v>
      </c>
      <c r="E103" s="636">
        <f t="shared" ref="E103:K103" si="6">E97+E100</f>
        <v>634.77781227925868</v>
      </c>
      <c r="F103" s="636">
        <f t="shared" si="6"/>
        <v>1311.8105081387346</v>
      </c>
      <c r="G103" s="636">
        <f t="shared" si="6"/>
        <v>377.78099327817642</v>
      </c>
      <c r="H103" s="633">
        <f t="shared" si="6"/>
        <v>245.31123317523219</v>
      </c>
      <c r="I103" s="385">
        <f t="shared" si="6"/>
        <v>1085.8748286510461</v>
      </c>
      <c r="J103" s="636">
        <f t="shared" si="6"/>
        <v>506.68279635348961</v>
      </c>
      <c r="K103" s="633">
        <f t="shared" si="6"/>
        <v>2196.2771367764008</v>
      </c>
      <c r="L103" s="36"/>
      <c r="M103" s="78"/>
      <c r="N103" s="78"/>
    </row>
    <row r="104" spans="2:14" ht="16.5" customHeight="1">
      <c r="B104" s="1"/>
      <c r="C104" s="321" t="s">
        <v>333</v>
      </c>
      <c r="D104" s="269"/>
      <c r="E104" s="269"/>
      <c r="F104" s="269"/>
      <c r="G104" s="280"/>
      <c r="H104" s="281"/>
      <c r="I104" s="280"/>
      <c r="J104" s="280"/>
      <c r="K104" s="281"/>
      <c r="L104" s="1"/>
    </row>
    <row r="105" spans="2:14" ht="17.25" customHeight="1">
      <c r="B105" s="1"/>
      <c r="C105" s="204"/>
      <c r="D105" s="1"/>
      <c r="E105" s="1"/>
      <c r="F105" s="1"/>
      <c r="G105" s="1"/>
      <c r="H105" s="123"/>
      <c r="I105" s="1"/>
      <c r="J105" s="1"/>
      <c r="K105" s="123"/>
      <c r="L105" s="1"/>
    </row>
    <row r="106" spans="2:14">
      <c r="B106" s="1"/>
      <c r="C106" s="251" t="s">
        <v>109</v>
      </c>
      <c r="D106" s="251"/>
      <c r="E106" s="251"/>
      <c r="F106" s="251"/>
      <c r="G106" s="251"/>
      <c r="H106" s="251"/>
      <c r="I106" s="844"/>
      <c r="J106" s="844"/>
      <c r="K106" s="844"/>
      <c r="L106" s="3"/>
      <c r="M106" s="76"/>
      <c r="N106" s="76"/>
    </row>
    <row r="107" spans="2:14" ht="15" customHeight="1">
      <c r="B107" s="1"/>
      <c r="C107" s="851" t="s">
        <v>51</v>
      </c>
      <c r="D107" s="16">
        <v>2023</v>
      </c>
      <c r="E107" s="16" t="s">
        <v>348</v>
      </c>
      <c r="F107" s="16">
        <v>2022</v>
      </c>
      <c r="G107" s="16" t="s">
        <v>348</v>
      </c>
      <c r="H107" s="16" t="s">
        <v>348</v>
      </c>
      <c r="I107" s="850" t="s">
        <v>349</v>
      </c>
      <c r="J107" s="850">
        <v>0</v>
      </c>
      <c r="K107" s="16" t="s">
        <v>272</v>
      </c>
      <c r="L107" s="92"/>
      <c r="M107" s="70"/>
      <c r="N107" s="93"/>
    </row>
    <row r="108" spans="2:14">
      <c r="B108" s="1"/>
      <c r="C108" s="851">
        <v>0</v>
      </c>
      <c r="D108" s="16" t="s">
        <v>347</v>
      </c>
      <c r="E108" s="16" t="s">
        <v>350</v>
      </c>
      <c r="F108" s="16" t="s">
        <v>351</v>
      </c>
      <c r="G108" s="16" t="s">
        <v>352</v>
      </c>
      <c r="H108" s="16" t="s">
        <v>347</v>
      </c>
      <c r="I108" s="16">
        <v>2023</v>
      </c>
      <c r="J108" s="16">
        <v>2022</v>
      </c>
      <c r="K108" s="16">
        <v>2022</v>
      </c>
      <c r="L108" s="86"/>
      <c r="M108" s="70"/>
      <c r="N108" s="93"/>
    </row>
    <row r="109" spans="2:14">
      <c r="B109" s="1"/>
      <c r="C109" s="3" t="s">
        <v>76</v>
      </c>
      <c r="D109" s="17">
        <v>3816.5399992600014</v>
      </c>
      <c r="E109" s="25">
        <v>3985.0895113899996</v>
      </c>
      <c r="F109" s="25">
        <v>3759.5559912400017</v>
      </c>
      <c r="G109" s="25">
        <v>3679.9265799899968</v>
      </c>
      <c r="H109" s="94">
        <v>2833.7469182600021</v>
      </c>
      <c r="I109" s="17">
        <v>7801.6295106500011</v>
      </c>
      <c r="J109" s="25">
        <v>5634.5178197900013</v>
      </c>
      <c r="K109" s="94">
        <v>13074.000391019999</v>
      </c>
      <c r="L109" s="793"/>
      <c r="M109" s="78"/>
      <c r="N109" s="78"/>
    </row>
    <row r="110" spans="2:14">
      <c r="B110" s="1"/>
      <c r="C110" s="3" t="s">
        <v>77</v>
      </c>
      <c r="D110" s="17">
        <v>372.76547098999993</v>
      </c>
      <c r="E110" s="25">
        <v>410.32606399000002</v>
      </c>
      <c r="F110" s="25">
        <v>499.11872752999943</v>
      </c>
      <c r="G110" s="25">
        <v>365.98609357000009</v>
      </c>
      <c r="H110" s="94">
        <v>328.90380576000001</v>
      </c>
      <c r="I110" s="17">
        <v>783.09153498000001</v>
      </c>
      <c r="J110" s="25">
        <v>795.25640811000017</v>
      </c>
      <c r="K110" s="94">
        <v>1660.3612292099997</v>
      </c>
      <c r="L110" s="793"/>
      <c r="M110" s="78"/>
      <c r="N110" s="78"/>
    </row>
    <row r="111" spans="2:14">
      <c r="B111" s="1"/>
      <c r="C111" s="30" t="s">
        <v>83</v>
      </c>
      <c r="D111" s="18">
        <v>2835.0125694640851</v>
      </c>
      <c r="E111" s="35">
        <v>2488.0413196591594</v>
      </c>
      <c r="F111" s="35">
        <v>2324.1287084931355</v>
      </c>
      <c r="G111" s="35">
        <v>2232.3623551847204</v>
      </c>
      <c r="H111" s="101">
        <v>2170.4957651732138</v>
      </c>
      <c r="I111" s="18">
        <v>5323.0538891232445</v>
      </c>
      <c r="J111" s="35">
        <v>4191.4907974311382</v>
      </c>
      <c r="K111" s="101">
        <v>8747.9818611089941</v>
      </c>
      <c r="L111" s="793"/>
      <c r="M111" s="78"/>
      <c r="N111" s="78"/>
    </row>
    <row r="112" spans="2:14">
      <c r="B112" s="1"/>
      <c r="C112" s="380" t="s">
        <v>49</v>
      </c>
      <c r="D112" s="393">
        <f t="shared" ref="D112:J112" si="7">SUM(D109:D111)</f>
        <v>7024.3180397140859</v>
      </c>
      <c r="E112" s="394">
        <f t="shared" si="7"/>
        <v>6883.4568950391586</v>
      </c>
      <c r="F112" s="394">
        <f t="shared" si="7"/>
        <v>6582.8034272631367</v>
      </c>
      <c r="G112" s="394">
        <f t="shared" si="7"/>
        <v>6278.275028744717</v>
      </c>
      <c r="H112" s="395">
        <f>SUM(H109:H111)</f>
        <v>5333.1464891932155</v>
      </c>
      <c r="I112" s="393">
        <f t="shared" si="7"/>
        <v>13907.774934753246</v>
      </c>
      <c r="J112" s="394">
        <f t="shared" si="7"/>
        <v>10621.26502533114</v>
      </c>
      <c r="K112" s="395">
        <f>SUM(K109:K111)</f>
        <v>23482.343481338994</v>
      </c>
      <c r="L112" s="115"/>
      <c r="M112" s="79"/>
      <c r="N112" s="79"/>
    </row>
    <row r="113" spans="2:14">
      <c r="B113" s="1"/>
      <c r="C113" s="46"/>
      <c r="D113" s="300"/>
      <c r="E113" s="46"/>
      <c r="F113" s="46"/>
      <c r="G113" s="46"/>
      <c r="H113" s="97"/>
      <c r="I113" s="300"/>
      <c r="J113" s="46"/>
      <c r="K113" s="97"/>
      <c r="L113" s="3"/>
      <c r="M113" s="76"/>
      <c r="N113" s="76"/>
    </row>
    <row r="114" spans="2:14" ht="15" customHeight="1">
      <c r="B114" s="1"/>
      <c r="C114" s="844" t="s">
        <v>110</v>
      </c>
      <c r="D114" s="844"/>
      <c r="E114" s="844"/>
      <c r="F114" s="844"/>
      <c r="G114" s="844"/>
      <c r="H114" s="844"/>
      <c r="I114" s="844"/>
      <c r="J114" s="844"/>
      <c r="K114" s="844"/>
      <c r="L114" s="92"/>
      <c r="M114" s="70"/>
      <c r="N114" s="93"/>
    </row>
    <row r="115" spans="2:14">
      <c r="B115" s="1"/>
      <c r="C115" s="851" t="s">
        <v>51</v>
      </c>
      <c r="D115" s="16">
        <v>2023</v>
      </c>
      <c r="E115" s="16" t="s">
        <v>348</v>
      </c>
      <c r="F115" s="16">
        <v>2022</v>
      </c>
      <c r="G115" s="16" t="s">
        <v>348</v>
      </c>
      <c r="H115" s="16" t="s">
        <v>348</v>
      </c>
      <c r="I115" s="850" t="s">
        <v>349</v>
      </c>
      <c r="J115" s="850">
        <v>0</v>
      </c>
      <c r="K115" s="16" t="s">
        <v>272</v>
      </c>
      <c r="L115" s="86"/>
      <c r="M115" s="70"/>
      <c r="N115" s="93"/>
    </row>
    <row r="116" spans="2:14">
      <c r="B116" s="1"/>
      <c r="C116" s="851">
        <v>0</v>
      </c>
      <c r="D116" s="16" t="s">
        <v>347</v>
      </c>
      <c r="E116" s="16" t="s">
        <v>350</v>
      </c>
      <c r="F116" s="16" t="s">
        <v>351</v>
      </c>
      <c r="G116" s="16" t="s">
        <v>352</v>
      </c>
      <c r="H116" s="16" t="s">
        <v>347</v>
      </c>
      <c r="I116" s="16">
        <v>2023</v>
      </c>
      <c r="J116" s="16">
        <v>2022</v>
      </c>
      <c r="K116" s="16">
        <v>2022</v>
      </c>
      <c r="L116" s="36"/>
      <c r="M116" s="78"/>
      <c r="N116" s="78"/>
    </row>
    <row r="117" spans="2:14">
      <c r="B117" s="1"/>
      <c r="C117" s="3" t="s">
        <v>75</v>
      </c>
      <c r="D117" s="17"/>
      <c r="E117" s="25"/>
      <c r="F117" s="25"/>
      <c r="G117" s="25"/>
      <c r="H117" s="94"/>
      <c r="I117" s="17"/>
      <c r="J117" s="25"/>
      <c r="K117" s="94"/>
      <c r="L117" s="36"/>
      <c r="M117" s="78"/>
      <c r="N117" s="78"/>
    </row>
    <row r="118" spans="2:14">
      <c r="B118" s="1"/>
      <c r="C118" s="277" t="s">
        <v>335</v>
      </c>
      <c r="D118" s="503">
        <v>1681.6590471300005</v>
      </c>
      <c r="E118" s="511">
        <v>2925.4795473299996</v>
      </c>
      <c r="F118" s="511">
        <v>2009.0115658100008</v>
      </c>
      <c r="G118" s="511">
        <v>1686.0851252699999</v>
      </c>
      <c r="H118" s="512">
        <v>1144.3459787499994</v>
      </c>
      <c r="I118" s="503">
        <v>4607.1385944600006</v>
      </c>
      <c r="J118" s="511">
        <v>2562.3389088799995</v>
      </c>
      <c r="K118" s="512">
        <v>6257.4355999600002</v>
      </c>
      <c r="L118" s="36"/>
      <c r="M118" s="78"/>
      <c r="N118" s="78"/>
    </row>
    <row r="119" spans="2:14">
      <c r="B119" s="1"/>
      <c r="C119" s="519" t="s">
        <v>83</v>
      </c>
      <c r="D119" s="338">
        <v>1676.7177725975541</v>
      </c>
      <c r="E119" s="339">
        <v>1374.6602846709873</v>
      </c>
      <c r="F119" s="339">
        <v>1125.736357659106</v>
      </c>
      <c r="G119" s="339">
        <v>826.34285766884886</v>
      </c>
      <c r="H119" s="340">
        <v>791.60678940898504</v>
      </c>
      <c r="I119" s="338">
        <v>3051.3780572685414</v>
      </c>
      <c r="J119" s="339">
        <v>1589.4242913803969</v>
      </c>
      <c r="K119" s="340">
        <v>3541.5035067083518</v>
      </c>
      <c r="L119" s="36"/>
      <c r="M119" s="79"/>
      <c r="N119" s="79"/>
    </row>
    <row r="120" spans="2:14">
      <c r="B120" s="1"/>
      <c r="C120" s="420" t="s">
        <v>50</v>
      </c>
      <c r="D120" s="515">
        <f>SUM(D118:D119)</f>
        <v>3358.3768197275549</v>
      </c>
      <c r="E120" s="516">
        <f t="shared" ref="E120:K120" si="8">SUM(E118:E119)</f>
        <v>4300.1398320009866</v>
      </c>
      <c r="F120" s="516">
        <f t="shared" si="8"/>
        <v>3134.7479234691068</v>
      </c>
      <c r="G120" s="516">
        <f t="shared" si="8"/>
        <v>2512.4279829388488</v>
      </c>
      <c r="H120" s="517">
        <f t="shared" si="8"/>
        <v>1935.9527681589843</v>
      </c>
      <c r="I120" s="515">
        <f t="shared" si="8"/>
        <v>7658.5166517285415</v>
      </c>
      <c r="J120" s="516">
        <f t="shared" si="8"/>
        <v>4151.7632002603968</v>
      </c>
      <c r="K120" s="517">
        <f t="shared" si="8"/>
        <v>9798.9391066683529</v>
      </c>
      <c r="L120" s="36"/>
      <c r="M120" s="78"/>
      <c r="N120" s="78"/>
    </row>
    <row r="121" spans="2:14">
      <c r="B121" s="1"/>
      <c r="C121" s="3" t="s">
        <v>172</v>
      </c>
      <c r="D121" s="19"/>
      <c r="E121" s="36"/>
      <c r="F121" s="36"/>
      <c r="G121" s="36"/>
      <c r="H121" s="95"/>
      <c r="I121" s="17"/>
      <c r="J121" s="25"/>
      <c r="K121" s="95"/>
      <c r="L121" s="36"/>
      <c r="M121" s="78"/>
      <c r="N121" s="78"/>
    </row>
    <row r="122" spans="2:14">
      <c r="B122" s="1"/>
      <c r="C122" s="277" t="s">
        <v>335</v>
      </c>
      <c r="D122" s="503">
        <v>-6135.5417470099983</v>
      </c>
      <c r="E122" s="511">
        <v>-3419.5819201599998</v>
      </c>
      <c r="F122" s="511">
        <v>-2691.0173371500005</v>
      </c>
      <c r="G122" s="511">
        <v>-3110.0969955199998</v>
      </c>
      <c r="H122" s="512">
        <v>-1959.2340411500004</v>
      </c>
      <c r="I122" s="503">
        <v>-9555.123667169999</v>
      </c>
      <c r="J122" s="511">
        <v>-5215.7203251600004</v>
      </c>
      <c r="K122" s="512">
        <v>-11016.834657830001</v>
      </c>
      <c r="L122" s="36"/>
      <c r="M122" s="78"/>
      <c r="N122" s="78"/>
    </row>
    <row r="123" spans="2:14">
      <c r="B123" s="1"/>
      <c r="C123" s="519" t="s">
        <v>83</v>
      </c>
      <c r="D123" s="338">
        <v>-1610.2128623311698</v>
      </c>
      <c r="E123" s="339">
        <v>-1094.5251178626306</v>
      </c>
      <c r="F123" s="339">
        <v>-954.29551456145828</v>
      </c>
      <c r="G123" s="339">
        <v>-935.85655856438598</v>
      </c>
      <c r="H123" s="340">
        <v>-1201.0739931675041</v>
      </c>
      <c r="I123" s="338">
        <v>-2704.7379801938005</v>
      </c>
      <c r="J123" s="339">
        <v>-2485.9397591841744</v>
      </c>
      <c r="K123" s="340">
        <v>-4376.0918323100186</v>
      </c>
      <c r="L123" s="36"/>
      <c r="M123" s="79"/>
      <c r="N123" s="79"/>
    </row>
    <row r="124" spans="2:14">
      <c r="B124" s="1"/>
      <c r="C124" s="420" t="s">
        <v>54</v>
      </c>
      <c r="D124" s="515">
        <f>SUM(D122:D123)</f>
        <v>-7745.7546093411684</v>
      </c>
      <c r="E124" s="516">
        <f t="shared" ref="E124:K124" si="9">SUM(E122:E123)</f>
        <v>-4514.1070380226301</v>
      </c>
      <c r="F124" s="516">
        <f t="shared" si="9"/>
        <v>-3645.3128517114587</v>
      </c>
      <c r="G124" s="516">
        <f t="shared" si="9"/>
        <v>-4045.9535540843858</v>
      </c>
      <c r="H124" s="517">
        <f t="shared" si="9"/>
        <v>-3160.3080343175043</v>
      </c>
      <c r="I124" s="515">
        <f t="shared" si="9"/>
        <v>-12259.861647363799</v>
      </c>
      <c r="J124" s="516">
        <f t="shared" si="9"/>
        <v>-7701.6600843441747</v>
      </c>
      <c r="K124" s="517">
        <f t="shared" si="9"/>
        <v>-15392.92649014002</v>
      </c>
      <c r="L124" s="36"/>
      <c r="M124" s="78"/>
      <c r="N124" s="78"/>
    </row>
    <row r="125" spans="2:14">
      <c r="B125" s="1"/>
      <c r="C125" s="380" t="s">
        <v>62</v>
      </c>
      <c r="D125" s="393">
        <f>D120+D124</f>
        <v>-4387.3777896136135</v>
      </c>
      <c r="E125" s="394">
        <f t="shared" ref="E125:K125" si="10">E120+E124</f>
        <v>-213.96720602164351</v>
      </c>
      <c r="F125" s="394">
        <f t="shared" si="10"/>
        <v>-510.56492824235193</v>
      </c>
      <c r="G125" s="394">
        <f t="shared" si="10"/>
        <v>-1533.525571145537</v>
      </c>
      <c r="H125" s="395">
        <f t="shared" si="10"/>
        <v>-1224.35526615852</v>
      </c>
      <c r="I125" s="393">
        <f t="shared" si="10"/>
        <v>-4601.3449956352579</v>
      </c>
      <c r="J125" s="394">
        <f t="shared" si="10"/>
        <v>-3549.8968840837779</v>
      </c>
      <c r="K125" s="395">
        <f t="shared" si="10"/>
        <v>-5593.9873834716673</v>
      </c>
      <c r="L125" s="36"/>
    </row>
    <row r="126" spans="2:14" ht="18" customHeight="1">
      <c r="B126" s="1"/>
      <c r="C126" s="804" t="s">
        <v>334</v>
      </c>
      <c r="D126" s="25"/>
      <c r="E126" s="25"/>
      <c r="F126" s="25"/>
      <c r="G126" s="25"/>
      <c r="H126" s="25"/>
      <c r="I126" s="43"/>
      <c r="J126" s="25"/>
      <c r="K126" s="94"/>
      <c r="L126" s="1"/>
    </row>
    <row r="127" spans="2:14" ht="15" customHeight="1">
      <c r="B127" s="1"/>
      <c r="C127" s="251" t="s">
        <v>111</v>
      </c>
      <c r="D127" s="251"/>
      <c r="E127" s="251"/>
      <c r="F127" s="251"/>
      <c r="G127" s="251"/>
      <c r="H127" s="251"/>
      <c r="I127" s="844"/>
      <c r="J127" s="844"/>
      <c r="K127" s="844"/>
      <c r="L127" s="1"/>
    </row>
    <row r="128" spans="2:14" ht="15" customHeight="1">
      <c r="B128" s="1"/>
      <c r="C128" s="852" t="s">
        <v>201</v>
      </c>
      <c r="D128" s="16">
        <v>2023</v>
      </c>
      <c r="E128" s="16" t="s">
        <v>348</v>
      </c>
      <c r="F128" s="16">
        <v>2022</v>
      </c>
      <c r="G128" s="16" t="s">
        <v>348</v>
      </c>
      <c r="H128" s="16" t="s">
        <v>348</v>
      </c>
      <c r="I128" s="850" t="s">
        <v>349</v>
      </c>
      <c r="J128" s="850">
        <v>0</v>
      </c>
      <c r="K128" s="16" t="s">
        <v>272</v>
      </c>
      <c r="L128" s="92"/>
      <c r="M128" s="70"/>
      <c r="N128" s="70"/>
    </row>
    <row r="129" spans="2:14">
      <c r="B129" s="1"/>
      <c r="C129" s="852"/>
      <c r="D129" s="16" t="s">
        <v>347</v>
      </c>
      <c r="E129" s="16" t="s">
        <v>350</v>
      </c>
      <c r="F129" s="16" t="s">
        <v>351</v>
      </c>
      <c r="G129" s="16" t="s">
        <v>352</v>
      </c>
      <c r="H129" s="16" t="s">
        <v>347</v>
      </c>
      <c r="I129" s="16">
        <v>2023</v>
      </c>
      <c r="J129" s="16">
        <v>2022</v>
      </c>
      <c r="K129" s="16">
        <v>2022</v>
      </c>
      <c r="L129" s="86"/>
      <c r="M129" s="70"/>
      <c r="N129" s="70"/>
    </row>
    <row r="130" spans="2:14">
      <c r="B130" s="1"/>
      <c r="C130" s="3" t="s">
        <v>526</v>
      </c>
      <c r="D130" s="11">
        <v>-9.9999999999000086E-4</v>
      </c>
      <c r="E130" s="33">
        <v>1.20000001E-2</v>
      </c>
      <c r="F130" s="33">
        <v>1.0000000099999998E-2</v>
      </c>
      <c r="G130" s="33">
        <v>-4.0000000000000001E-3</v>
      </c>
      <c r="H130" s="33">
        <v>-9.9989999999999992E-3</v>
      </c>
      <c r="I130" s="11">
        <v>1.1000000000000001E-2</v>
      </c>
      <c r="J130" s="220">
        <v>-2.1999999999999999E-2</v>
      </c>
      <c r="K130" s="208">
        <v>-1.6E-2</v>
      </c>
      <c r="L130" s="33"/>
      <c r="M130" s="106"/>
      <c r="N130" s="76"/>
    </row>
    <row r="131" spans="2:14">
      <c r="B131" s="1"/>
      <c r="C131" s="3" t="s">
        <v>527</v>
      </c>
      <c r="D131" s="11">
        <v>1.1000000000000003E-2</v>
      </c>
      <c r="E131" s="33">
        <v>2.4E-2</v>
      </c>
      <c r="F131" s="33">
        <v>2.4E-2</v>
      </c>
      <c r="G131" s="33">
        <v>-1.1999999999999997E-2</v>
      </c>
      <c r="H131" s="208">
        <v>-3.2000000000000001E-2</v>
      </c>
      <c r="I131" s="219">
        <v>3.5000000000000003E-2</v>
      </c>
      <c r="J131" s="220">
        <v>-4.9000000000000002E-2</v>
      </c>
      <c r="K131" s="208">
        <v>-3.6999999999999998E-2</v>
      </c>
      <c r="L131" s="42"/>
      <c r="M131" s="106"/>
      <c r="N131" s="107"/>
    </row>
    <row r="132" spans="2:14">
      <c r="B132" s="1"/>
      <c r="C132" s="3" t="s">
        <v>528</v>
      </c>
      <c r="D132" s="11">
        <v>2.7000000000000003E-2</v>
      </c>
      <c r="E132" s="33">
        <v>0.04</v>
      </c>
      <c r="F132" s="33">
        <v>3.8999999999999993E-2</v>
      </c>
      <c r="G132" s="33">
        <v>-2.3999999999999994E-2</v>
      </c>
      <c r="H132" s="208">
        <v>-5.7000000000000009E-2</v>
      </c>
      <c r="I132" s="219">
        <v>6.7000000000000004E-2</v>
      </c>
      <c r="J132" s="220">
        <v>-8.3000000000000004E-2</v>
      </c>
      <c r="K132" s="208">
        <v>-6.8000000000000005E-2</v>
      </c>
      <c r="L132" s="42"/>
      <c r="M132" s="106"/>
      <c r="N132" s="107"/>
    </row>
    <row r="133" spans="2:14">
      <c r="B133" s="1"/>
      <c r="C133" s="3" t="s">
        <v>529</v>
      </c>
      <c r="D133" s="11">
        <v>4.4999999999999991E-2</v>
      </c>
      <c r="E133" s="33">
        <v>5.7000000000000002E-2</v>
      </c>
      <c r="F133" s="33">
        <v>5.1000000000000004E-2</v>
      </c>
      <c r="G133" s="33">
        <v>-3.1000000000000014E-2</v>
      </c>
      <c r="H133" s="208">
        <v>-7.6999999999999999E-2</v>
      </c>
      <c r="I133" s="219">
        <v>0.10199999999999999</v>
      </c>
      <c r="J133" s="220">
        <v>-0.105</v>
      </c>
      <c r="K133" s="208">
        <v>-8.5000000000000006E-2</v>
      </c>
      <c r="L133" s="42"/>
      <c r="M133" s="106"/>
      <c r="N133" s="107"/>
    </row>
    <row r="134" spans="2:14">
      <c r="B134" s="1"/>
      <c r="C134" s="384" t="s">
        <v>530</v>
      </c>
      <c r="D134" s="406">
        <v>4.8000000000000001E-2</v>
      </c>
      <c r="E134" s="407">
        <v>6.2E-2</v>
      </c>
      <c r="F134" s="407">
        <v>5.7999999999999982E-2</v>
      </c>
      <c r="G134" s="407">
        <v>-3.1999999999999987E-2</v>
      </c>
      <c r="H134" s="408">
        <v>-8.4000000000000005E-2</v>
      </c>
      <c r="I134" s="406">
        <v>0.11</v>
      </c>
      <c r="J134" s="409">
        <v>-0.11</v>
      </c>
      <c r="K134" s="408">
        <v>-8.4000000000000005E-2</v>
      </c>
      <c r="L134" s="33"/>
      <c r="M134" s="106"/>
      <c r="N134" s="76"/>
    </row>
    <row r="135" spans="2:14">
      <c r="B135" s="1"/>
      <c r="C135" s="1"/>
      <c r="D135" s="1"/>
      <c r="E135" s="1"/>
      <c r="F135" s="1"/>
      <c r="G135" s="1"/>
      <c r="H135" s="123"/>
      <c r="I135" s="1"/>
      <c r="J135" s="1"/>
      <c r="K135" s="123"/>
      <c r="L135" s="1"/>
    </row>
    <row r="136" spans="2:14" ht="15" customHeight="1">
      <c r="B136" s="1"/>
      <c r="C136" s="256" t="s">
        <v>9</v>
      </c>
      <c r="D136" s="1"/>
      <c r="E136" s="1"/>
      <c r="F136" s="1"/>
      <c r="G136" s="1"/>
      <c r="H136" s="123"/>
      <c r="I136" s="3"/>
      <c r="J136" s="3"/>
      <c r="K136" s="207"/>
      <c r="L136" s="1"/>
    </row>
    <row r="137" spans="2:14">
      <c r="B137" s="1"/>
      <c r="C137" s="251" t="s">
        <v>258</v>
      </c>
      <c r="D137" s="251"/>
      <c r="E137" s="251"/>
      <c r="F137" s="1"/>
      <c r="G137" s="1"/>
      <c r="H137" s="123"/>
      <c r="I137" s="1"/>
      <c r="J137" s="1"/>
      <c r="K137" s="123"/>
      <c r="L137" s="1"/>
    </row>
    <row r="138" spans="2:14" ht="51">
      <c r="B138" s="1"/>
      <c r="C138" s="15" t="str">
        <f>C148</f>
        <v>NOK million</v>
      </c>
      <c r="D138" s="139" t="s">
        <v>112</v>
      </c>
      <c r="E138" s="139" t="s">
        <v>113</v>
      </c>
      <c r="F138" s="251"/>
      <c r="G138" s="251"/>
      <c r="H138" s="251"/>
      <c r="I138" s="844"/>
      <c r="J138" s="844"/>
      <c r="K138" s="844"/>
      <c r="L138" s="1"/>
    </row>
    <row r="139" spans="2:14">
      <c r="B139" s="1"/>
      <c r="C139" s="410" t="s">
        <v>531</v>
      </c>
      <c r="D139" s="410">
        <v>191251.23317600001</v>
      </c>
      <c r="E139" s="410">
        <v>152096</v>
      </c>
      <c r="F139" s="1"/>
      <c r="G139" s="1"/>
      <c r="H139" s="123"/>
      <c r="I139" s="1"/>
      <c r="J139" s="1"/>
      <c r="K139" s="123"/>
      <c r="L139" s="1"/>
    </row>
    <row r="140" spans="2:14">
      <c r="B140" s="1"/>
      <c r="C140" s="103" t="s">
        <v>532</v>
      </c>
      <c r="D140" s="103">
        <v>4189.3054702499976</v>
      </c>
      <c r="E140" s="103">
        <v>2835</v>
      </c>
      <c r="F140" s="1"/>
      <c r="G140" s="1"/>
      <c r="H140" s="123"/>
      <c r="I140" s="1"/>
      <c r="J140" s="1"/>
      <c r="K140" s="123"/>
      <c r="L140" s="1"/>
    </row>
    <row r="141" spans="2:14">
      <c r="B141" s="1"/>
      <c r="C141" s="103" t="s">
        <v>533</v>
      </c>
      <c r="D141" s="103">
        <v>-751.31905225999958</v>
      </c>
      <c r="E141" s="103">
        <v>-858</v>
      </c>
      <c r="F141" s="1"/>
      <c r="G141" s="1"/>
      <c r="H141" s="123"/>
      <c r="I141" s="1"/>
      <c r="J141" s="1"/>
      <c r="K141" s="123"/>
      <c r="L141" s="1"/>
    </row>
    <row r="142" spans="2:14">
      <c r="B142" s="1"/>
      <c r="C142" s="103" t="s">
        <v>534</v>
      </c>
      <c r="D142" s="103">
        <v>-4453.8826998799977</v>
      </c>
      <c r="E142" s="103">
        <v>67</v>
      </c>
      <c r="F142" s="1"/>
      <c r="G142" s="1"/>
      <c r="H142" s="123"/>
      <c r="I142" s="1"/>
      <c r="J142" s="1"/>
      <c r="K142" s="123"/>
      <c r="L142" s="1"/>
    </row>
    <row r="143" spans="2:14">
      <c r="B143" s="1"/>
      <c r="C143" s="103" t="s">
        <v>535</v>
      </c>
      <c r="D143" s="103">
        <v>6035.6982592500026</v>
      </c>
      <c r="E143" s="103">
        <v>9935</v>
      </c>
      <c r="F143" s="310"/>
      <c r="G143" s="310"/>
      <c r="H143" s="123"/>
      <c r="I143" s="1"/>
      <c r="J143" s="1"/>
      <c r="K143" s="123"/>
      <c r="L143" s="1"/>
    </row>
    <row r="144" spans="2:14">
      <c r="B144" s="1"/>
      <c r="C144" s="103" t="s">
        <v>536</v>
      </c>
      <c r="D144" s="103">
        <v>-152.06950561000849</v>
      </c>
      <c r="E144" s="103">
        <v>-3044</v>
      </c>
      <c r="F144" s="1"/>
      <c r="G144" s="1"/>
      <c r="H144" s="123"/>
      <c r="I144" s="1"/>
      <c r="J144" s="1"/>
      <c r="K144" s="123"/>
      <c r="L144" s="1"/>
    </row>
    <row r="145" spans="2:12" ht="15" customHeight="1">
      <c r="B145" s="1"/>
      <c r="C145" s="410" t="s">
        <v>537</v>
      </c>
      <c r="D145" s="410">
        <v>196118.96564775001</v>
      </c>
      <c r="E145" s="410">
        <v>161031</v>
      </c>
      <c r="F145" s="1"/>
      <c r="G145" s="1"/>
      <c r="H145" s="123"/>
      <c r="I145" s="1"/>
      <c r="J145" s="1"/>
      <c r="K145" s="123"/>
      <c r="L145" s="1"/>
    </row>
    <row r="146" spans="2:12" ht="21.75" customHeight="1">
      <c r="B146" s="1"/>
      <c r="C146" s="721"/>
      <c r="D146" s="721"/>
      <c r="E146" s="721"/>
      <c r="F146" s="1"/>
      <c r="G146" s="1"/>
      <c r="H146" s="123"/>
      <c r="I146" s="1"/>
      <c r="J146" s="1"/>
      <c r="K146" s="123"/>
      <c r="L146" s="1"/>
    </row>
    <row r="147" spans="2:12" ht="15" customHeight="1">
      <c r="B147" s="1"/>
      <c r="C147" s="251" t="s">
        <v>269</v>
      </c>
      <c r="D147" s="251"/>
      <c r="E147" s="251"/>
      <c r="F147" s="1"/>
      <c r="G147" s="1"/>
      <c r="H147" s="123"/>
      <c r="I147" s="1"/>
      <c r="J147" s="1"/>
      <c r="K147" s="123"/>
      <c r="L147" s="1"/>
    </row>
    <row r="148" spans="2:12" ht="51">
      <c r="B148" s="1"/>
      <c r="C148" s="15" t="s">
        <v>51</v>
      </c>
      <c r="D148" s="139" t="s">
        <v>112</v>
      </c>
      <c r="E148" s="139" t="s">
        <v>113</v>
      </c>
      <c r="F148" s="1"/>
      <c r="G148" s="1"/>
      <c r="H148" s="123"/>
      <c r="I148" s="1"/>
      <c r="J148" s="1"/>
      <c r="K148" s="123"/>
      <c r="L148" s="1"/>
    </row>
    <row r="149" spans="2:12">
      <c r="B149" s="1"/>
      <c r="C149" s="410" t="s">
        <v>538</v>
      </c>
      <c r="D149" s="410">
        <v>179460.63526246001</v>
      </c>
      <c r="E149" s="410">
        <v>135531</v>
      </c>
      <c r="F149" s="251"/>
      <c r="G149" s="251"/>
      <c r="H149" s="251"/>
      <c r="I149" s="844"/>
      <c r="J149" s="844"/>
      <c r="K149" s="844"/>
      <c r="L149" s="1"/>
    </row>
    <row r="150" spans="2:12">
      <c r="B150" s="1"/>
      <c r="C150" s="103" t="s">
        <v>532</v>
      </c>
      <c r="D150" s="103">
        <v>8584.7210456299981</v>
      </c>
      <c r="E150" s="103">
        <v>5323</v>
      </c>
      <c r="F150" s="1"/>
      <c r="G150" s="1"/>
      <c r="H150" s="123"/>
      <c r="I150" s="1"/>
      <c r="J150" s="1"/>
      <c r="K150" s="123"/>
      <c r="L150" s="1"/>
    </row>
    <row r="151" spans="2:12">
      <c r="B151" s="1"/>
      <c r="C151" s="103" t="s">
        <v>533</v>
      </c>
      <c r="D151" s="103">
        <v>-1547.9331820699999</v>
      </c>
      <c r="E151" s="103">
        <v>-1642</v>
      </c>
      <c r="F151" s="1"/>
      <c r="G151" s="1"/>
      <c r="H151" s="123"/>
      <c r="I151" s="1"/>
      <c r="J151" s="1"/>
      <c r="K151" s="123"/>
      <c r="L151" s="1"/>
    </row>
    <row r="152" spans="2:12">
      <c r="B152" s="1"/>
      <c r="C152" s="103" t="s">
        <v>534</v>
      </c>
      <c r="D152" s="103">
        <v>3490.2314072900008</v>
      </c>
      <c r="E152" s="103">
        <v>347</v>
      </c>
      <c r="F152" s="1"/>
      <c r="G152" s="1"/>
      <c r="H152" s="123"/>
      <c r="I152" s="1"/>
      <c r="J152" s="1"/>
      <c r="K152" s="123"/>
      <c r="L152" s="1"/>
    </row>
    <row r="153" spans="2:12">
      <c r="B153" s="1"/>
      <c r="C153" s="103" t="s">
        <v>535</v>
      </c>
      <c r="D153" s="103">
        <v>14827.09547606</v>
      </c>
      <c r="E153" s="103">
        <v>15437</v>
      </c>
      <c r="F153" s="1"/>
      <c r="G153" s="1"/>
      <c r="H153" s="123"/>
      <c r="I153" s="1"/>
      <c r="J153" s="1"/>
      <c r="K153" s="123"/>
      <c r="L153" s="1"/>
    </row>
    <row r="154" spans="2:12">
      <c r="B154" s="1"/>
      <c r="C154" s="103" t="s">
        <v>536</v>
      </c>
      <c r="D154" s="103">
        <v>-257.56788162000521</v>
      </c>
      <c r="E154" s="103">
        <v>6035</v>
      </c>
      <c r="F154" s="1"/>
      <c r="G154" s="1"/>
      <c r="H154" s="123"/>
      <c r="I154" s="1"/>
      <c r="J154" s="1"/>
      <c r="K154" s="123"/>
      <c r="L154" s="1"/>
    </row>
    <row r="155" spans="2:12">
      <c r="B155" s="1"/>
      <c r="C155" s="410" t="s">
        <v>537</v>
      </c>
      <c r="D155" s="410">
        <v>196118.96564775001</v>
      </c>
      <c r="E155" s="410">
        <v>161031</v>
      </c>
      <c r="F155" s="1"/>
      <c r="G155" s="1"/>
      <c r="H155" s="123"/>
      <c r="I155" s="1"/>
      <c r="J155" s="1"/>
      <c r="K155" s="123"/>
      <c r="L155" s="1"/>
    </row>
    <row r="156" spans="2:12">
      <c r="B156" s="1"/>
      <c r="C156" s="1"/>
      <c r="D156" s="1"/>
      <c r="E156" s="1"/>
      <c r="F156" s="1"/>
      <c r="G156" s="1"/>
      <c r="H156" s="123"/>
      <c r="I156" s="1"/>
      <c r="J156" s="1"/>
      <c r="K156" s="123"/>
      <c r="L156" s="1"/>
    </row>
    <row r="157" spans="2:12" ht="19.5" customHeight="1">
      <c r="B157" s="1"/>
      <c r="C157" s="1"/>
      <c r="D157" s="1"/>
      <c r="E157" s="1"/>
      <c r="F157" s="1"/>
      <c r="G157" s="1"/>
      <c r="H157" s="123"/>
      <c r="I157" s="1"/>
      <c r="J157" s="1"/>
      <c r="K157" s="123"/>
      <c r="L157" s="1"/>
    </row>
    <row r="158" spans="2:12" ht="18" customHeight="1">
      <c r="B158" s="1"/>
      <c r="C158" s="251" t="s">
        <v>217</v>
      </c>
      <c r="D158" s="251"/>
      <c r="E158" s="251"/>
      <c r="F158" s="203"/>
      <c r="G158" s="203"/>
      <c r="H158" s="203"/>
      <c r="I158" s="203"/>
      <c r="J158" s="203"/>
      <c r="K158" s="566"/>
      <c r="L158" s="1"/>
    </row>
    <row r="159" spans="2:12" ht="18" customHeight="1">
      <c r="B159" s="1"/>
      <c r="C159" s="851" t="str">
        <f>C148</f>
        <v>NOK million</v>
      </c>
      <c r="D159" s="16">
        <v>2023</v>
      </c>
      <c r="E159" s="16" t="s">
        <v>348</v>
      </c>
      <c r="F159" s="16">
        <v>2022</v>
      </c>
      <c r="G159" s="16" t="s">
        <v>348</v>
      </c>
      <c r="H159" s="16" t="s">
        <v>348</v>
      </c>
      <c r="I159" s="850" t="s">
        <v>349</v>
      </c>
      <c r="J159" s="850"/>
      <c r="K159" s="16" t="s">
        <v>272</v>
      </c>
      <c r="L159" s="1"/>
    </row>
    <row r="160" spans="2:12" ht="18" customHeight="1">
      <c r="B160" s="1"/>
      <c r="C160" s="851">
        <v>0</v>
      </c>
      <c r="D160" s="16" t="s">
        <v>347</v>
      </c>
      <c r="E160" s="16" t="s">
        <v>350</v>
      </c>
      <c r="F160" s="16" t="s">
        <v>351</v>
      </c>
      <c r="G160" s="16" t="s">
        <v>352</v>
      </c>
      <c r="H160" s="16" t="s">
        <v>347</v>
      </c>
      <c r="I160" s="16">
        <v>2023</v>
      </c>
      <c r="J160" s="16">
        <v>2022</v>
      </c>
      <c r="K160" s="16">
        <v>2022</v>
      </c>
      <c r="L160" s="1"/>
    </row>
    <row r="161" spans="2:12" ht="18" customHeight="1">
      <c r="B161" s="1"/>
      <c r="C161" s="3" t="s">
        <v>448</v>
      </c>
      <c r="D161" s="17">
        <v>551260.2945038398</v>
      </c>
      <c r="E161" s="25">
        <v>526915.72670361295</v>
      </c>
      <c r="F161" s="25">
        <v>474260.59620599868</v>
      </c>
      <c r="G161" s="25">
        <v>468249.49525794823</v>
      </c>
      <c r="H161" s="94">
        <v>464371.2395763782</v>
      </c>
      <c r="I161" s="17">
        <v>551260.2945038398</v>
      </c>
      <c r="J161" s="94">
        <v>464371.2395763782</v>
      </c>
      <c r="K161" s="94">
        <v>474260.59620599868</v>
      </c>
      <c r="L161" s="1"/>
    </row>
    <row r="162" spans="2:12" ht="18" customHeight="1">
      <c r="B162" s="1"/>
      <c r="C162" s="3" t="s">
        <v>449</v>
      </c>
      <c r="D162" s="17">
        <v>591971.4163245972</v>
      </c>
      <c r="E162" s="25">
        <v>583817.74074278201</v>
      </c>
      <c r="F162" s="25">
        <v>545727.00194176508</v>
      </c>
      <c r="G162" s="25">
        <v>532850.3543186466</v>
      </c>
      <c r="H162" s="94">
        <v>544334.16074767988</v>
      </c>
      <c r="I162" s="17">
        <v>591971.4163245972</v>
      </c>
      <c r="J162" s="94">
        <v>544334.16074767988</v>
      </c>
      <c r="K162" s="94">
        <v>545727.00194176508</v>
      </c>
      <c r="L162" s="1"/>
    </row>
    <row r="163" spans="2:12" ht="18" customHeight="1">
      <c r="B163" s="1"/>
      <c r="C163" s="547" t="s">
        <v>49</v>
      </c>
      <c r="D163" s="548">
        <f>D161+D162</f>
        <v>1143231.710828437</v>
      </c>
      <c r="E163" s="549">
        <f t="shared" ref="E163:I163" si="11">E161+E162</f>
        <v>1110733.467446395</v>
      </c>
      <c r="F163" s="549">
        <f t="shared" si="11"/>
        <v>1019987.5981477638</v>
      </c>
      <c r="G163" s="549">
        <f t="shared" si="11"/>
        <v>1001099.8495765948</v>
      </c>
      <c r="H163" s="550">
        <f t="shared" si="11"/>
        <v>1008705.400324058</v>
      </c>
      <c r="I163" s="548">
        <f t="shared" si="11"/>
        <v>1143231.710828437</v>
      </c>
      <c r="J163" s="550">
        <f t="shared" ref="J163:K163" si="12">J161+J162</f>
        <v>1008705.400324058</v>
      </c>
      <c r="K163" s="550">
        <f t="shared" si="12"/>
        <v>1019987.5981477638</v>
      </c>
      <c r="L163" s="1"/>
    </row>
    <row r="164" spans="2:12" ht="18" customHeight="1">
      <c r="B164" s="1"/>
      <c r="C164" s="543" t="s">
        <v>450</v>
      </c>
      <c r="D164" s="544">
        <v>0.48219471983013124</v>
      </c>
      <c r="E164" s="545">
        <v>0.47438538780595663</v>
      </c>
      <c r="F164" s="545">
        <v>0.46496702221402247</v>
      </c>
      <c r="G164" s="545">
        <v>0.46773505705348944</v>
      </c>
      <c r="H164" s="546">
        <v>0.46036359022881573</v>
      </c>
      <c r="I164" s="544">
        <v>0.48219471983013124</v>
      </c>
      <c r="J164" s="546">
        <v>0.46036359022881573</v>
      </c>
      <c r="K164" s="546">
        <v>0.46496702221402247</v>
      </c>
      <c r="L164" s="1"/>
    </row>
    <row r="165" spans="2:12" ht="18" customHeight="1">
      <c r="B165" s="1"/>
      <c r="C165" s="1"/>
      <c r="D165" s="738"/>
      <c r="E165" s="1"/>
      <c r="F165" s="1"/>
      <c r="G165" s="1"/>
      <c r="H165" s="123"/>
      <c r="I165" s="1"/>
      <c r="J165" s="1"/>
      <c r="K165" s="123"/>
      <c r="L165" s="1"/>
    </row>
    <row r="166" spans="2:12" ht="18" customHeight="1">
      <c r="B166" s="1"/>
      <c r="C166" s="251" t="s">
        <v>261</v>
      </c>
      <c r="D166" s="251"/>
      <c r="E166" s="251"/>
      <c r="F166" s="203"/>
      <c r="G166" s="203"/>
      <c r="H166" s="203"/>
      <c r="I166" s="203"/>
      <c r="J166" s="203"/>
      <c r="K166" s="566"/>
      <c r="L166" s="1"/>
    </row>
    <row r="167" spans="2:12" ht="18" customHeight="1">
      <c r="B167" s="1"/>
      <c r="C167" s="851">
        <v>0</v>
      </c>
      <c r="D167" s="16">
        <v>2023</v>
      </c>
      <c r="E167" s="16" t="s">
        <v>348</v>
      </c>
      <c r="F167" s="16">
        <v>2022</v>
      </c>
      <c r="G167" s="16" t="s">
        <v>348</v>
      </c>
      <c r="H167" s="16" t="s">
        <v>348</v>
      </c>
      <c r="I167" s="850" t="s">
        <v>349</v>
      </c>
      <c r="J167" s="850">
        <v>0</v>
      </c>
      <c r="K167" s="16" t="s">
        <v>272</v>
      </c>
      <c r="L167" s="1"/>
    </row>
    <row r="168" spans="2:12" ht="18" customHeight="1">
      <c r="B168" s="1"/>
      <c r="C168" s="851">
        <v>0</v>
      </c>
      <c r="D168" s="16" t="s">
        <v>347</v>
      </c>
      <c r="E168" s="16" t="s">
        <v>350</v>
      </c>
      <c r="F168" s="16" t="s">
        <v>351</v>
      </c>
      <c r="G168" s="16" t="s">
        <v>352</v>
      </c>
      <c r="H168" s="16" t="s">
        <v>347</v>
      </c>
      <c r="I168" s="16">
        <v>2023</v>
      </c>
      <c r="J168" s="16">
        <v>2022</v>
      </c>
      <c r="K168" s="16">
        <v>2022</v>
      </c>
      <c r="L168" s="1"/>
    </row>
    <row r="169" spans="2:12" ht="18" customHeight="1">
      <c r="B169" s="1"/>
      <c r="C169" s="277" t="s">
        <v>336</v>
      </c>
      <c r="D169" s="540">
        <v>0.47</v>
      </c>
      <c r="E169" s="541">
        <v>0.45654454939047096</v>
      </c>
      <c r="F169" s="541">
        <v>0.43659891795344163</v>
      </c>
      <c r="G169" s="541">
        <v>0.435</v>
      </c>
      <c r="H169" s="542">
        <v>0.43099999999999999</v>
      </c>
      <c r="I169" s="540">
        <f>D169</f>
        <v>0.47</v>
      </c>
      <c r="J169" s="542">
        <f>H169</f>
        <v>0.43099999999999999</v>
      </c>
      <c r="K169" s="542">
        <v>0.43099999999999999</v>
      </c>
      <c r="L169" s="1"/>
    </row>
    <row r="170" spans="2:12" ht="18" customHeight="1">
      <c r="B170" s="1"/>
      <c r="C170" s="277" t="s">
        <v>407</v>
      </c>
      <c r="D170" s="540">
        <v>0.34553858697267381</v>
      </c>
      <c r="E170" s="541">
        <v>0.35805374665640455</v>
      </c>
      <c r="F170" s="541">
        <v>0.37673408665051727</v>
      </c>
      <c r="G170" s="541">
        <v>0.38408909543075631</v>
      </c>
      <c r="H170" s="542">
        <v>0.38</v>
      </c>
      <c r="I170" s="540">
        <f t="shared" ref="I170:I172" si="13">D170</f>
        <v>0.34553858697267381</v>
      </c>
      <c r="J170" s="542">
        <f t="shared" ref="J170:J172" si="14">H170</f>
        <v>0.38</v>
      </c>
      <c r="K170" s="542">
        <v>0.38</v>
      </c>
      <c r="L170" s="1"/>
    </row>
    <row r="171" spans="2:12" ht="18" customHeight="1">
      <c r="B171" s="1"/>
      <c r="C171" s="277" t="s">
        <v>451</v>
      </c>
      <c r="D171" s="540">
        <v>0.15882219854608853</v>
      </c>
      <c r="E171" s="541">
        <v>0.16470039542862588</v>
      </c>
      <c r="F171" s="541">
        <v>0.16717182927650395</v>
      </c>
      <c r="G171" s="541">
        <v>0.17291090456924366</v>
      </c>
      <c r="H171" s="542">
        <v>0.16874081210334169</v>
      </c>
      <c r="I171" s="540">
        <f t="shared" si="13"/>
        <v>0.15882219854608853</v>
      </c>
      <c r="J171" s="542">
        <f t="shared" si="14"/>
        <v>0.16874081210334169</v>
      </c>
      <c r="K171" s="542">
        <v>0.16874081210334169</v>
      </c>
      <c r="L171" s="1"/>
    </row>
    <row r="172" spans="2:12" ht="18" customHeight="1">
      <c r="B172" s="1"/>
      <c r="C172" s="277" t="s">
        <v>6</v>
      </c>
      <c r="D172" s="540">
        <v>1.6009750898389224E-2</v>
      </c>
      <c r="E172" s="541">
        <v>2.0701308524498606E-2</v>
      </c>
      <c r="F172" s="541">
        <v>1.9495166119537104E-2</v>
      </c>
      <c r="G172" s="541">
        <v>8.0000000000000019E-3</v>
      </c>
      <c r="H172" s="542">
        <v>1.6E-2</v>
      </c>
      <c r="I172" s="540">
        <f t="shared" si="13"/>
        <v>1.6009750898389224E-2</v>
      </c>
      <c r="J172" s="542">
        <f t="shared" si="14"/>
        <v>1.6E-2</v>
      </c>
      <c r="K172" s="542">
        <v>1.6E-2</v>
      </c>
      <c r="L172" s="1"/>
    </row>
    <row r="173" spans="2:12" ht="18" customHeight="1">
      <c r="B173" s="1"/>
      <c r="C173" s="576" t="s">
        <v>49</v>
      </c>
      <c r="D173" s="577">
        <v>1.0000000001</v>
      </c>
      <c r="E173" s="578">
        <v>1</v>
      </c>
      <c r="F173" s="578">
        <v>0.99999999999999989</v>
      </c>
      <c r="G173" s="578">
        <v>1</v>
      </c>
      <c r="H173" s="579">
        <v>0.99574081210334164</v>
      </c>
      <c r="I173" s="577">
        <v>1.0010000001000001</v>
      </c>
      <c r="J173" s="579">
        <v>0.99037053641715156</v>
      </c>
      <c r="K173" s="579">
        <v>0.99999999999999989</v>
      </c>
      <c r="L173" s="1"/>
    </row>
    <row r="174" spans="2:12" ht="18" customHeight="1">
      <c r="B174" s="1"/>
      <c r="C174" s="731"/>
      <c r="D174" s="731"/>
      <c r="E174" s="731"/>
      <c r="F174" s="1"/>
      <c r="G174" s="1"/>
      <c r="H174" s="123"/>
      <c r="I174" s="1"/>
      <c r="J174" s="1"/>
      <c r="K174" s="123"/>
      <c r="L174" s="1"/>
    </row>
    <row r="175" spans="2:12" ht="18" customHeight="1">
      <c r="B175" s="1"/>
      <c r="C175" s="600"/>
      <c r="D175" s="600"/>
      <c r="E175" s="600"/>
      <c r="F175" s="248"/>
      <c r="G175" s="248"/>
      <c r="H175" s="248"/>
      <c r="I175" s="248"/>
      <c r="J175" s="248"/>
      <c r="K175" s="575"/>
      <c r="L175" s="1"/>
    </row>
    <row r="176" spans="2:12" ht="18" customHeight="1">
      <c r="B176" s="1"/>
      <c r="C176" s="1"/>
      <c r="D176" s="1"/>
      <c r="E176" s="1"/>
      <c r="F176" s="1"/>
      <c r="G176" s="1"/>
      <c r="H176" s="123"/>
      <c r="I176" s="1"/>
      <c r="J176" s="1"/>
      <c r="K176" s="123"/>
      <c r="L176" s="1"/>
    </row>
    <row r="177" spans="2:12" ht="18" customHeight="1">
      <c r="B177" s="1"/>
      <c r="C177" s="251" t="s">
        <v>253</v>
      </c>
      <c r="D177" s="1"/>
      <c r="E177" s="1"/>
      <c r="F177" s="1"/>
      <c r="G177" s="1"/>
      <c r="H177" s="123"/>
      <c r="I177" s="1"/>
      <c r="J177" s="1"/>
      <c r="K177" s="123"/>
      <c r="L177" s="1"/>
    </row>
    <row r="178" spans="2:12" ht="18" customHeight="1">
      <c r="B178" s="1"/>
      <c r="C178" s="21" t="s">
        <v>452</v>
      </c>
      <c r="D178" s="696" t="s">
        <v>201</v>
      </c>
      <c r="E178" s="696" t="s">
        <v>453</v>
      </c>
      <c r="F178" s="854" t="s">
        <v>454</v>
      </c>
      <c r="G178" s="854"/>
      <c r="H178" s="123"/>
      <c r="I178" s="1"/>
      <c r="J178" s="1"/>
      <c r="K178" s="123"/>
      <c r="L178" s="1"/>
    </row>
    <row r="179" spans="2:12" ht="18" customHeight="1">
      <c r="B179" s="1"/>
      <c r="C179" s="696">
        <v>0</v>
      </c>
      <c r="D179" s="696">
        <v>0</v>
      </c>
      <c r="E179" s="696">
        <v>0</v>
      </c>
      <c r="F179" s="854"/>
      <c r="G179" s="854"/>
      <c r="H179" s="123"/>
      <c r="I179" s="1"/>
      <c r="J179" s="1"/>
      <c r="K179" s="123"/>
      <c r="L179" s="1"/>
    </row>
    <row r="180" spans="2:12" ht="15.75" customHeight="1">
      <c r="B180" s="1"/>
      <c r="C180" s="46" t="s">
        <v>455</v>
      </c>
      <c r="D180" s="699">
        <v>0.22664256734777399</v>
      </c>
      <c r="E180" s="699">
        <v>0.25165252930455101</v>
      </c>
      <c r="F180" s="853">
        <v>2.3541790109999998</v>
      </c>
      <c r="G180" s="853">
        <v>0</v>
      </c>
      <c r="H180" s="744"/>
      <c r="I180" s="1"/>
      <c r="J180" s="1"/>
      <c r="K180" s="123"/>
      <c r="L180" s="1"/>
    </row>
    <row r="181" spans="2:12" ht="15.75" customHeight="1">
      <c r="B181" s="1"/>
      <c r="C181" s="46" t="s">
        <v>456</v>
      </c>
      <c r="D181" s="699">
        <v>0.22538312327364798</v>
      </c>
      <c r="E181" s="699">
        <v>0.23911942956346699</v>
      </c>
      <c r="F181" s="853">
        <v>3.2</v>
      </c>
      <c r="G181" s="853">
        <v>0</v>
      </c>
      <c r="H181" s="744"/>
      <c r="I181" s="1"/>
      <c r="J181" s="1"/>
      <c r="K181" s="123"/>
      <c r="L181" s="1"/>
    </row>
    <row r="182" spans="2:12" ht="15.75" customHeight="1">
      <c r="B182" s="1"/>
      <c r="C182" s="46" t="s">
        <v>457</v>
      </c>
      <c r="D182" s="699">
        <v>0.23348937095533501</v>
      </c>
      <c r="E182" s="699">
        <v>0.23911942956346699</v>
      </c>
      <c r="F182" s="853">
        <v>38.115000000000002</v>
      </c>
      <c r="G182" s="853">
        <v>0</v>
      </c>
      <c r="H182" s="744"/>
      <c r="I182" s="1"/>
      <c r="J182" s="1"/>
      <c r="K182" s="123"/>
      <c r="L182" s="1"/>
    </row>
    <row r="183" spans="2:12" ht="15.75" customHeight="1">
      <c r="B183" s="1"/>
      <c r="C183" s="46" t="s">
        <v>458</v>
      </c>
      <c r="D183" s="699">
        <v>0.190126963896632</v>
      </c>
      <c r="E183" s="699">
        <v>0.14072298574029798</v>
      </c>
      <c r="F183" s="853">
        <v>15.85</v>
      </c>
      <c r="G183" s="853">
        <v>0</v>
      </c>
      <c r="H183" s="744"/>
      <c r="I183" s="1"/>
      <c r="J183" s="1"/>
      <c r="K183" s="123"/>
      <c r="L183" s="1"/>
    </row>
    <row r="184" spans="2:12" ht="15.75" customHeight="1">
      <c r="B184" s="1"/>
      <c r="C184" s="46" t="s">
        <v>459</v>
      </c>
      <c r="D184" s="699">
        <v>0.11083809902319701</v>
      </c>
      <c r="E184" s="699">
        <v>8.668141953472959E-2</v>
      </c>
      <c r="F184" s="853">
        <v>1.5049999999999999</v>
      </c>
      <c r="G184" s="853">
        <v>0</v>
      </c>
      <c r="H184" s="744"/>
      <c r="I184" s="1"/>
      <c r="J184" s="1"/>
      <c r="K184" s="123"/>
      <c r="L184" s="1"/>
    </row>
    <row r="185" spans="2:12" ht="15.75" customHeight="1">
      <c r="B185" s="1"/>
      <c r="C185" s="46" t="s">
        <v>460</v>
      </c>
      <c r="D185" s="699">
        <v>0.17681763289589403</v>
      </c>
      <c r="E185" s="699">
        <v>0.19818890333681799</v>
      </c>
      <c r="F185" s="853">
        <v>10.022</v>
      </c>
      <c r="G185" s="853">
        <v>0</v>
      </c>
      <c r="H185" s="744"/>
      <c r="I185" s="1"/>
      <c r="J185" s="1"/>
      <c r="K185" s="123"/>
      <c r="L185" s="1"/>
    </row>
    <row r="186" spans="2:12" ht="15.75" customHeight="1">
      <c r="B186" s="1"/>
      <c r="C186" s="46">
        <v>0</v>
      </c>
      <c r="D186" s="699">
        <v>0</v>
      </c>
      <c r="E186" s="699">
        <v>0</v>
      </c>
      <c r="F186" s="853">
        <v>0</v>
      </c>
      <c r="G186" s="853">
        <v>0</v>
      </c>
      <c r="H186" s="123"/>
      <c r="I186" s="1"/>
      <c r="J186" s="1"/>
      <c r="K186" s="123"/>
      <c r="L186" s="1"/>
    </row>
    <row r="187" spans="2:12" ht="15.75" customHeight="1">
      <c r="B187" s="1"/>
      <c r="C187" s="46"/>
      <c r="D187" s="697"/>
      <c r="E187" s="697"/>
      <c r="F187" s="698"/>
      <c r="G187" s="698"/>
      <c r="H187" s="123"/>
      <c r="I187" s="1"/>
      <c r="J187" s="1"/>
      <c r="K187" s="123"/>
      <c r="L187" s="1"/>
    </row>
    <row r="188" spans="2:12" ht="15.75" customHeight="1">
      <c r="B188" s="1"/>
      <c r="C188" s="46"/>
      <c r="D188" s="697"/>
      <c r="E188" s="697"/>
      <c r="F188" s="698"/>
      <c r="G188" s="698"/>
      <c r="H188" s="123"/>
      <c r="I188" s="1"/>
      <c r="J188" s="1"/>
      <c r="K188" s="123"/>
      <c r="L188" s="1"/>
    </row>
    <row r="189" spans="2:12" ht="15.75" customHeight="1">
      <c r="B189" s="1"/>
      <c r="C189" s="46"/>
      <c r="D189" s="697"/>
      <c r="E189" s="697"/>
      <c r="F189" s="698"/>
      <c r="G189" s="698"/>
      <c r="H189" s="123"/>
      <c r="I189" s="1"/>
      <c r="J189" s="1"/>
      <c r="K189" s="123"/>
      <c r="L189" s="1"/>
    </row>
    <row r="190" spans="2:12" ht="18" customHeight="1">
      <c r="B190" s="1"/>
      <c r="C190" s="1"/>
      <c r="D190" s="1"/>
      <c r="E190" s="1"/>
      <c r="F190" s="1"/>
      <c r="G190" s="1"/>
      <c r="H190" s="123"/>
      <c r="I190" s="1"/>
      <c r="J190" s="1"/>
      <c r="K190" s="123"/>
      <c r="L190" s="1"/>
    </row>
    <row r="191" spans="2:12"/>
    <row r="192" spans="2:12"/>
    <row r="193"/>
  </sheetData>
  <mergeCells count="55">
    <mergeCell ref="F183:G183"/>
    <mergeCell ref="F184:G184"/>
    <mergeCell ref="F185:G185"/>
    <mergeCell ref="F186:G186"/>
    <mergeCell ref="F178:G179"/>
    <mergeCell ref="F180:G180"/>
    <mergeCell ref="F181:G181"/>
    <mergeCell ref="F182:G182"/>
    <mergeCell ref="I167:J167"/>
    <mergeCell ref="C159:C160"/>
    <mergeCell ref="C4:E4"/>
    <mergeCell ref="F4:H4"/>
    <mergeCell ref="I4:K4"/>
    <mergeCell ref="C36:E36"/>
    <mergeCell ref="F36:H36"/>
    <mergeCell ref="I36:K36"/>
    <mergeCell ref="I27:K27"/>
    <mergeCell ref="I5:J5"/>
    <mergeCell ref="I37:J37"/>
    <mergeCell ref="C76:E76"/>
    <mergeCell ref="F76:H76"/>
    <mergeCell ref="I76:K76"/>
    <mergeCell ref="C167:C168"/>
    <mergeCell ref="I159:J159"/>
    <mergeCell ref="C2:K2"/>
    <mergeCell ref="I17:J17"/>
    <mergeCell ref="I50:J50"/>
    <mergeCell ref="I149:K149"/>
    <mergeCell ref="C16:E16"/>
    <mergeCell ref="F16:H16"/>
    <mergeCell ref="I16:K16"/>
    <mergeCell ref="C61:E61"/>
    <mergeCell ref="F61:H61"/>
    <mergeCell ref="I61:K61"/>
    <mergeCell ref="C49:E49"/>
    <mergeCell ref="F49:H49"/>
    <mergeCell ref="I49:K49"/>
    <mergeCell ref="I138:K138"/>
    <mergeCell ref="I77:J77"/>
    <mergeCell ref="I93:J93"/>
    <mergeCell ref="I62:J62"/>
    <mergeCell ref="C92:E92"/>
    <mergeCell ref="F92:H92"/>
    <mergeCell ref="I92:K92"/>
    <mergeCell ref="I128:J128"/>
    <mergeCell ref="I115:J115"/>
    <mergeCell ref="I107:J107"/>
    <mergeCell ref="C114:E114"/>
    <mergeCell ref="F114:H114"/>
    <mergeCell ref="I114:K114"/>
    <mergeCell ref="I127:K127"/>
    <mergeCell ref="I106:K106"/>
    <mergeCell ref="C107:C108"/>
    <mergeCell ref="C128:C129"/>
    <mergeCell ref="C115:C116"/>
  </mergeCells>
  <pageMargins left="0.7" right="0.7" top="0.75" bottom="0.75" header="0.3" footer="0.3"/>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tabSelected="1" topLeftCell="A24" zoomScale="145" zoomScaleNormal="145" workbookViewId="0">
      <selection activeCell="F31" sqref="F31:H31"/>
    </sheetView>
  </sheetViews>
  <sheetFormatPr defaultColWidth="0" defaultRowHeight="15" zeroHeight="1" outlineLevelCol="1"/>
  <cols>
    <col min="1" max="1" width="5.42578125" style="2" customWidth="1"/>
    <col min="2" max="2" width="8.140625" style="2" customWidth="1"/>
    <col min="3" max="3" width="32.42578125" style="2" customWidth="1"/>
    <col min="4" max="4" width="6.42578125" style="2" customWidth="1"/>
    <col min="5" max="5" width="7" style="2" customWidth="1"/>
    <col min="6" max="6" width="6.42578125" style="2" customWidth="1"/>
    <col min="7" max="7" width="5.85546875" style="2" customWidth="1"/>
    <col min="8" max="8" width="6" style="206" customWidth="1"/>
    <col min="9" max="9" width="5.5703125" style="2" customWidth="1" outlineLevel="1"/>
    <col min="10" max="10" width="7.28515625" style="2" customWidth="1" outlineLevel="1"/>
    <col min="11" max="11" width="6.5703125" style="206" customWidth="1"/>
    <col min="12" max="13" width="8.42578125" style="2" customWidth="1"/>
    <col min="14" max="14" width="8.42578125" style="2" hidden="1" customWidth="1"/>
    <col min="15" max="15" width="0" style="2" hidden="1" customWidth="1"/>
    <col min="16" max="16384" width="11.42578125" style="2" hidden="1"/>
  </cols>
  <sheetData>
    <row r="1" spans="2:14" ht="24" customHeight="1" thickBot="1">
      <c r="B1" s="1"/>
      <c r="C1" s="253" t="s">
        <v>2</v>
      </c>
      <c r="D1" s="252"/>
      <c r="E1" s="252"/>
      <c r="F1" s="252"/>
      <c r="G1" s="252"/>
      <c r="H1" s="252"/>
      <c r="I1" s="252"/>
      <c r="J1" s="252"/>
      <c r="K1" s="559"/>
      <c r="L1" s="1"/>
    </row>
    <row r="2" spans="2:14" ht="24" customHeight="1">
      <c r="B2" s="1"/>
      <c r="C2" s="1"/>
      <c r="D2" s="1"/>
      <c r="E2" s="1"/>
      <c r="F2" s="1"/>
      <c r="G2" s="1"/>
      <c r="H2" s="123"/>
      <c r="I2" s="1"/>
      <c r="J2" s="1"/>
      <c r="K2" s="123"/>
      <c r="L2" s="1"/>
    </row>
    <row r="3" spans="2:14" ht="18.75">
      <c r="B3" s="1"/>
      <c r="C3" s="256" t="s">
        <v>182</v>
      </c>
      <c r="D3" s="1"/>
      <c r="E3" s="1"/>
      <c r="F3" s="1"/>
      <c r="G3" s="1"/>
      <c r="H3" s="123"/>
      <c r="I3" s="1"/>
      <c r="J3" s="1"/>
      <c r="K3" s="123"/>
      <c r="L3" s="1"/>
    </row>
    <row r="4" spans="2:14">
      <c r="B4" s="1"/>
      <c r="C4" s="844" t="s">
        <v>114</v>
      </c>
      <c r="D4" s="844"/>
      <c r="E4" s="844"/>
      <c r="F4" s="844"/>
      <c r="G4" s="844"/>
      <c r="H4" s="844"/>
      <c r="I4" s="1"/>
      <c r="J4" s="1"/>
      <c r="K4" s="123"/>
      <c r="L4" s="1"/>
    </row>
    <row r="5" spans="2:14">
      <c r="B5" s="1"/>
      <c r="C5" s="21">
        <v>0</v>
      </c>
      <c r="D5" s="15">
        <v>2023</v>
      </c>
      <c r="E5" s="15" t="s">
        <v>348</v>
      </c>
      <c r="F5" s="15">
        <v>2022</v>
      </c>
      <c r="G5" s="15" t="s">
        <v>348</v>
      </c>
      <c r="H5" s="16" t="s">
        <v>348</v>
      </c>
      <c r="I5" s="850" t="s">
        <v>349</v>
      </c>
      <c r="J5" s="850"/>
      <c r="K5" s="16" t="s">
        <v>272</v>
      </c>
      <c r="L5" s="92"/>
      <c r="M5" s="70"/>
      <c r="N5" s="70"/>
    </row>
    <row r="6" spans="2:14">
      <c r="B6" s="1"/>
      <c r="C6" s="15" t="s">
        <v>51</v>
      </c>
      <c r="D6" s="16" t="s">
        <v>347</v>
      </c>
      <c r="E6" s="16" t="s">
        <v>350</v>
      </c>
      <c r="F6" s="16" t="s">
        <v>351</v>
      </c>
      <c r="G6" s="16" t="s">
        <v>352</v>
      </c>
      <c r="H6" s="16" t="s">
        <v>347</v>
      </c>
      <c r="I6" s="16">
        <v>2023</v>
      </c>
      <c r="J6" s="16">
        <v>2022</v>
      </c>
      <c r="K6" s="16">
        <v>2022</v>
      </c>
      <c r="L6" s="86"/>
      <c r="M6" s="70"/>
      <c r="N6" s="70"/>
    </row>
    <row r="7" spans="2:14">
      <c r="B7" s="1"/>
      <c r="C7" s="277" t="s">
        <v>353</v>
      </c>
      <c r="D7" s="733">
        <v>1726.7680769999999</v>
      </c>
      <c r="E7" s="346">
        <v>1672.094947</v>
      </c>
      <c r="F7" s="346">
        <v>1629.5283219999999</v>
      </c>
      <c r="G7" s="346">
        <v>1612.9370960000001</v>
      </c>
      <c r="H7" s="346">
        <v>1448.550526</v>
      </c>
      <c r="I7" s="733">
        <v>3398.8630240000002</v>
      </c>
      <c r="J7" s="512">
        <v>2845.8786559999999</v>
      </c>
      <c r="K7" s="346">
        <v>6088.3440739999996</v>
      </c>
      <c r="L7" s="115"/>
      <c r="M7" s="108"/>
      <c r="N7" s="104"/>
    </row>
    <row r="8" spans="2:14">
      <c r="B8" s="310"/>
      <c r="C8" s="277" t="s">
        <v>354</v>
      </c>
      <c r="D8" s="734">
        <v>-1344.8491059999999</v>
      </c>
      <c r="E8" s="346">
        <v>-1314.946445</v>
      </c>
      <c r="F8" s="346">
        <v>-1239.586616</v>
      </c>
      <c r="G8" s="346">
        <v>-1137.7510709999999</v>
      </c>
      <c r="H8" s="346">
        <v>-1021.466549</v>
      </c>
      <c r="I8" s="734">
        <v>-2659.7955510000002</v>
      </c>
      <c r="J8" s="346">
        <v>-2046.780931</v>
      </c>
      <c r="K8" s="346">
        <v>-4424.1186180000004</v>
      </c>
      <c r="L8" s="115"/>
      <c r="M8" s="108"/>
      <c r="N8" s="104"/>
    </row>
    <row r="9" spans="2:14">
      <c r="B9" s="1"/>
      <c r="C9" s="277" t="s">
        <v>355</v>
      </c>
      <c r="D9" s="734">
        <v>-307.98266599999999</v>
      </c>
      <c r="E9" s="346">
        <v>-310.20208600000001</v>
      </c>
      <c r="F9" s="346">
        <v>-317.81424600000003</v>
      </c>
      <c r="G9" s="346">
        <v>-283.68115499999999</v>
      </c>
      <c r="H9" s="346">
        <v>-259.54664000000002</v>
      </c>
      <c r="I9" s="734">
        <v>-618.184752</v>
      </c>
      <c r="J9" s="346">
        <v>-510.39230199999997</v>
      </c>
      <c r="K9" s="346">
        <v>-1111.8877030000001</v>
      </c>
      <c r="L9" s="115"/>
      <c r="M9" s="108"/>
      <c r="N9" s="104"/>
    </row>
    <row r="10" spans="2:14">
      <c r="B10" s="1"/>
      <c r="C10" s="420" t="s">
        <v>356</v>
      </c>
      <c r="D10" s="428">
        <v>73.936305000000004</v>
      </c>
      <c r="E10" s="429">
        <v>46.946415999999999</v>
      </c>
      <c r="F10" s="429">
        <v>72.127459999999999</v>
      </c>
      <c r="G10" s="429">
        <v>191.50487000000001</v>
      </c>
      <c r="H10" s="429">
        <v>167.53733700000001</v>
      </c>
      <c r="I10" s="428">
        <v>120.882721</v>
      </c>
      <c r="J10" s="429">
        <v>288.705423</v>
      </c>
      <c r="K10" s="429">
        <v>552.33775300000002</v>
      </c>
      <c r="L10" s="27"/>
      <c r="M10" s="108"/>
      <c r="N10" s="104"/>
    </row>
    <row r="11" spans="2:14">
      <c r="B11" s="1"/>
      <c r="C11" s="3" t="s">
        <v>357</v>
      </c>
      <c r="D11" s="604">
        <v>-10.551094000000001</v>
      </c>
      <c r="E11" s="98">
        <v>9.2841900000000006</v>
      </c>
      <c r="F11" s="98">
        <v>19.732513999999998</v>
      </c>
      <c r="G11" s="98">
        <v>19.856347</v>
      </c>
      <c r="H11" s="98">
        <v>8.2213829999999994</v>
      </c>
      <c r="I11" s="604">
        <v>-1.266904</v>
      </c>
      <c r="J11" s="98">
        <v>3.845218</v>
      </c>
      <c r="K11" s="98">
        <v>43.434078999999997</v>
      </c>
      <c r="L11" s="27"/>
      <c r="M11" s="108"/>
      <c r="N11" s="104"/>
    </row>
    <row r="12" spans="2:14" ht="11.25" customHeight="1">
      <c r="B12" s="1"/>
      <c r="C12" s="602" t="s">
        <v>358</v>
      </c>
      <c r="D12" s="605">
        <v>-51.749631000000001</v>
      </c>
      <c r="E12" s="603">
        <v>-19.68582</v>
      </c>
      <c r="F12" s="603">
        <v>-0.41512900000000003</v>
      </c>
      <c r="G12" s="603">
        <v>6.7113209999999999</v>
      </c>
      <c r="H12" s="603">
        <v>0.104883</v>
      </c>
      <c r="I12" s="605">
        <v>-71.435451</v>
      </c>
      <c r="J12" s="346">
        <v>-7.0976270000000001</v>
      </c>
      <c r="K12" s="346">
        <v>-0.80143500000000001</v>
      </c>
      <c r="L12" s="27"/>
      <c r="M12" s="104"/>
      <c r="N12" s="104"/>
    </row>
    <row r="13" spans="2:14" ht="14.25" customHeight="1">
      <c r="B13" s="1"/>
      <c r="C13" s="380" t="s">
        <v>323</v>
      </c>
      <c r="D13" s="587">
        <v>63.385210999999998</v>
      </c>
      <c r="E13" s="383">
        <v>56.230606000000002</v>
      </c>
      <c r="F13" s="383">
        <v>91.859973999999994</v>
      </c>
      <c r="G13" s="383">
        <v>211.36121700000001</v>
      </c>
      <c r="H13" s="383">
        <v>175.75872000000001</v>
      </c>
      <c r="I13" s="587">
        <v>119.61581700000001</v>
      </c>
      <c r="J13" s="383">
        <v>292.55064099999998</v>
      </c>
      <c r="K13" s="383">
        <v>595.77183200000002</v>
      </c>
      <c r="L13" s="27"/>
      <c r="M13" s="104"/>
      <c r="N13" s="104"/>
    </row>
    <row r="14" spans="2:14" ht="9" customHeight="1">
      <c r="B14" s="1"/>
      <c r="C14" s="3"/>
      <c r="D14" s="604"/>
      <c r="E14" s="123"/>
      <c r="F14" s="123"/>
      <c r="G14" s="123"/>
      <c r="H14" s="123"/>
      <c r="I14" s="604"/>
      <c r="J14" s="98"/>
      <c r="K14" s="123"/>
      <c r="L14" s="1"/>
    </row>
    <row r="15" spans="2:14">
      <c r="B15" s="1"/>
      <c r="C15" s="399" t="s">
        <v>45</v>
      </c>
      <c r="D15" s="735">
        <v>0.77882439680983284</v>
      </c>
      <c r="E15" s="413">
        <v>0.78640656582284374</v>
      </c>
      <c r="F15" s="413">
        <v>0.76070271333400008</v>
      </c>
      <c r="G15" s="413">
        <v>0.70539085115071332</v>
      </c>
      <c r="H15" s="413">
        <v>0.70516459775873919</v>
      </c>
      <c r="I15" s="735">
        <v>0.78255449902473029</v>
      </c>
      <c r="J15" s="413">
        <v>0.71920878519705944</v>
      </c>
      <c r="K15" s="413">
        <v>0.72665384285572832</v>
      </c>
      <c r="L15" s="43"/>
      <c r="M15" s="110"/>
      <c r="N15" s="111"/>
    </row>
    <row r="16" spans="2:14">
      <c r="B16" s="1"/>
      <c r="C16" s="3" t="s">
        <v>46</v>
      </c>
      <c r="D16" s="736">
        <v>0.17835786409433374</v>
      </c>
      <c r="E16" s="162">
        <v>0.18551702853749488</v>
      </c>
      <c r="F16" s="162">
        <v>0.19503450275103598</v>
      </c>
      <c r="G16" s="162">
        <v>0.17587862273334431</v>
      </c>
      <c r="H16" s="162">
        <v>0.1791767945552491</v>
      </c>
      <c r="I16" s="736">
        <v>0.1818798661890412</v>
      </c>
      <c r="J16" s="162">
        <v>0.17934436555259789</v>
      </c>
      <c r="K16" s="162">
        <v>0.18262563506360729</v>
      </c>
      <c r="L16" s="116"/>
      <c r="M16" s="112"/>
      <c r="N16" s="113"/>
    </row>
    <row r="17" spans="2:14">
      <c r="B17" s="1"/>
      <c r="C17" s="384" t="s">
        <v>47</v>
      </c>
      <c r="D17" s="480">
        <v>0.95718226090416658</v>
      </c>
      <c r="E17" s="416">
        <v>0.97192359436033871</v>
      </c>
      <c r="F17" s="416">
        <v>0.95573721608503592</v>
      </c>
      <c r="G17" s="416">
        <v>0.88126947388405763</v>
      </c>
      <c r="H17" s="416">
        <v>0.88434139231398823</v>
      </c>
      <c r="I17" s="480">
        <v>0.96443436521377157</v>
      </c>
      <c r="J17" s="416">
        <v>0.89855315074965725</v>
      </c>
      <c r="K17" s="416">
        <v>0.90927947791933561</v>
      </c>
      <c r="L17" s="762"/>
    </row>
    <row r="18" spans="2:14">
      <c r="B18" s="1"/>
      <c r="C18" s="14"/>
      <c r="D18" s="194"/>
      <c r="E18" s="1"/>
      <c r="F18" s="1"/>
      <c r="G18" s="1"/>
      <c r="H18" s="123"/>
      <c r="I18" s="1"/>
      <c r="J18" s="1"/>
      <c r="K18" s="123"/>
      <c r="L18" s="1"/>
    </row>
    <row r="19" spans="2:14">
      <c r="B19" s="1"/>
      <c r="C19" s="844" t="s">
        <v>115</v>
      </c>
      <c r="D19" s="844"/>
      <c r="E19" s="844"/>
      <c r="F19" s="844"/>
      <c r="G19" s="844"/>
      <c r="H19" s="844"/>
      <c r="I19" s="1"/>
      <c r="J19" s="1"/>
      <c r="K19" s="123"/>
      <c r="L19" s="1"/>
    </row>
    <row r="20" spans="2:14">
      <c r="B20" s="1"/>
      <c r="C20" s="21">
        <v>0</v>
      </c>
      <c r="D20" s="15">
        <v>2023</v>
      </c>
      <c r="E20" s="15" t="s">
        <v>348</v>
      </c>
      <c r="F20" s="15">
        <v>2022</v>
      </c>
      <c r="G20" s="15" t="s">
        <v>348</v>
      </c>
      <c r="H20" s="16" t="s">
        <v>348</v>
      </c>
      <c r="I20" s="850" t="s">
        <v>349</v>
      </c>
      <c r="J20" s="850"/>
      <c r="K20" s="16" t="s">
        <v>272</v>
      </c>
      <c r="L20" s="92"/>
      <c r="M20" s="70"/>
      <c r="N20" s="70"/>
    </row>
    <row r="21" spans="2:14">
      <c r="B21" s="1"/>
      <c r="C21" s="15" t="s">
        <v>51</v>
      </c>
      <c r="D21" s="16" t="s">
        <v>347</v>
      </c>
      <c r="E21" s="16" t="s">
        <v>350</v>
      </c>
      <c r="F21" s="16" t="s">
        <v>351</v>
      </c>
      <c r="G21" s="16" t="s">
        <v>352</v>
      </c>
      <c r="H21" s="16" t="s">
        <v>347</v>
      </c>
      <c r="I21" s="16">
        <v>2023</v>
      </c>
      <c r="J21" s="16">
        <v>2022</v>
      </c>
      <c r="K21" s="16">
        <v>2022</v>
      </c>
      <c r="L21" s="86"/>
      <c r="M21" s="70"/>
      <c r="N21" s="70"/>
    </row>
    <row r="22" spans="2:14">
      <c r="B22" s="1"/>
      <c r="C22" s="3" t="s">
        <v>234</v>
      </c>
      <c r="D22" s="28">
        <v>82.167344</v>
      </c>
      <c r="E22" s="27">
        <v>72.200941</v>
      </c>
      <c r="F22" s="27">
        <v>68.376780999999994</v>
      </c>
      <c r="G22" s="27">
        <v>111.772156</v>
      </c>
      <c r="H22" s="122">
        <v>127.776796</v>
      </c>
      <c r="I22" s="28">
        <v>154.36828499999999</v>
      </c>
      <c r="J22" s="27">
        <v>206.37365</v>
      </c>
      <c r="K22" s="122">
        <v>386.52258699999999</v>
      </c>
      <c r="L22" s="27"/>
      <c r="M22" s="104"/>
      <c r="N22" s="104"/>
    </row>
    <row r="23" spans="2:14">
      <c r="B23" s="1"/>
      <c r="C23" s="3" t="s">
        <v>188</v>
      </c>
      <c r="D23" s="28">
        <v>-80.811152000000007</v>
      </c>
      <c r="E23" s="27">
        <v>-23.985194</v>
      </c>
      <c r="F23" s="27">
        <v>-17.330425000000002</v>
      </c>
      <c r="G23" s="27">
        <v>17.294726000000001</v>
      </c>
      <c r="H23" s="122">
        <v>14.398820000000001</v>
      </c>
      <c r="I23" s="28">
        <v>-104.796346</v>
      </c>
      <c r="J23" s="27">
        <v>8.3985830000000004</v>
      </c>
      <c r="K23" s="122">
        <v>8.3628839999999993</v>
      </c>
      <c r="L23" s="27"/>
      <c r="M23" s="104"/>
      <c r="N23" s="104"/>
    </row>
    <row r="24" spans="2:14">
      <c r="B24" s="1"/>
      <c r="C24" s="3" t="s">
        <v>189</v>
      </c>
      <c r="D24" s="28">
        <v>62.029018999999998</v>
      </c>
      <c r="E24" s="27">
        <v>8.0148589999999995</v>
      </c>
      <c r="F24" s="27">
        <v>40.813617999999998</v>
      </c>
      <c r="G24" s="27">
        <v>82.294335000000004</v>
      </c>
      <c r="H24" s="122">
        <v>33.583103999999999</v>
      </c>
      <c r="I24" s="28">
        <v>70.043878000000007</v>
      </c>
      <c r="J24" s="27">
        <v>77.778407999999999</v>
      </c>
      <c r="K24" s="122">
        <v>200.88636099999999</v>
      </c>
      <c r="L24" s="27"/>
      <c r="M24" s="104"/>
      <c r="N24" s="104"/>
    </row>
    <row r="25" spans="2:14">
      <c r="B25" s="1"/>
      <c r="C25" s="380" t="str">
        <f>C13</f>
        <v>Cash equivalent earnings before amortisation</v>
      </c>
      <c r="D25" s="417">
        <v>63.385210999999998</v>
      </c>
      <c r="E25" s="418">
        <v>56.230606000000002</v>
      </c>
      <c r="F25" s="418">
        <v>91.859973999999994</v>
      </c>
      <c r="G25" s="418">
        <v>211.36121700000001</v>
      </c>
      <c r="H25" s="419">
        <v>175.75872000000001</v>
      </c>
      <c r="I25" s="417">
        <v>119.61581700000001</v>
      </c>
      <c r="J25" s="418">
        <v>292.55064099999998</v>
      </c>
      <c r="K25" s="419">
        <v>595.77183200000002</v>
      </c>
      <c r="L25" s="114"/>
      <c r="M25" s="109"/>
      <c r="N25" s="109"/>
    </row>
    <row r="26" spans="2:14" ht="14.25" customHeight="1">
      <c r="B26" s="1"/>
      <c r="C26" s="320" t="s">
        <v>88</v>
      </c>
      <c r="D26" s="320"/>
      <c r="E26" s="320"/>
      <c r="F26" s="320"/>
      <c r="G26" s="320"/>
      <c r="H26" s="320"/>
      <c r="I26" s="320"/>
      <c r="J26" s="320"/>
      <c r="K26" s="564"/>
      <c r="L26" s="1"/>
    </row>
    <row r="27" spans="2:14" ht="11.25" customHeight="1">
      <c r="B27" s="1"/>
      <c r="C27" s="320" t="s">
        <v>89</v>
      </c>
      <c r="D27" s="320"/>
      <c r="E27" s="320"/>
      <c r="F27" s="320"/>
      <c r="G27" s="320"/>
      <c r="H27" s="320"/>
      <c r="I27" s="320"/>
      <c r="J27" s="320"/>
      <c r="K27" s="565"/>
      <c r="L27" s="1"/>
    </row>
    <row r="28" spans="2:14" ht="12.75" customHeight="1">
      <c r="B28" s="1"/>
      <c r="C28" s="320" t="s">
        <v>90</v>
      </c>
      <c r="D28" s="320"/>
      <c r="E28" s="320"/>
      <c r="F28" s="320"/>
      <c r="G28" s="320"/>
      <c r="H28" s="320"/>
      <c r="I28" s="320"/>
      <c r="J28" s="320"/>
      <c r="K28" s="565"/>
      <c r="L28" s="1"/>
    </row>
    <row r="29" spans="2:14">
      <c r="B29" s="1"/>
      <c r="C29" s="183"/>
      <c r="D29" s="183">
        <v>0</v>
      </c>
      <c r="E29" s="183">
        <v>0</v>
      </c>
      <c r="F29" s="183">
        <v>0</v>
      </c>
      <c r="G29" s="1">
        <v>0</v>
      </c>
      <c r="H29" s="123">
        <v>0</v>
      </c>
      <c r="I29" s="1">
        <v>0</v>
      </c>
      <c r="J29" s="1">
        <v>0</v>
      </c>
      <c r="K29" s="123">
        <v>0</v>
      </c>
      <c r="L29" s="1"/>
    </row>
    <row r="30" spans="2:14" ht="18.75">
      <c r="B30" s="1"/>
      <c r="C30" s="256" t="s">
        <v>0</v>
      </c>
      <c r="D30" s="1"/>
      <c r="E30" s="1"/>
      <c r="F30" s="1"/>
      <c r="G30" s="1"/>
      <c r="H30" s="123"/>
      <c r="I30" s="1"/>
      <c r="J30" s="1"/>
      <c r="K30" s="123"/>
      <c r="L30" s="1"/>
    </row>
    <row r="31" spans="2:14">
      <c r="B31" s="1"/>
      <c r="C31" s="844" t="s">
        <v>171</v>
      </c>
      <c r="D31" s="844"/>
      <c r="E31" s="844"/>
      <c r="F31" s="844"/>
      <c r="G31" s="844"/>
      <c r="H31" s="844"/>
      <c r="I31" s="71"/>
      <c r="J31" s="71"/>
      <c r="K31" s="126"/>
      <c r="L31" s="24"/>
    </row>
    <row r="32" spans="2:14">
      <c r="B32" s="1"/>
      <c r="C32" s="21">
        <v>0</v>
      </c>
      <c r="D32" s="15">
        <v>2023</v>
      </c>
      <c r="E32" s="15" t="s">
        <v>348</v>
      </c>
      <c r="F32" s="15">
        <v>2022</v>
      </c>
      <c r="G32" s="15" t="s">
        <v>348</v>
      </c>
      <c r="H32" s="16" t="s">
        <v>348</v>
      </c>
      <c r="I32" s="855"/>
      <c r="J32" s="855"/>
      <c r="K32" s="745"/>
      <c r="L32" s="92"/>
    </row>
    <row r="33" spans="2:12">
      <c r="B33" s="1"/>
      <c r="C33" s="15" t="s">
        <v>51</v>
      </c>
      <c r="D33" s="16" t="s">
        <v>347</v>
      </c>
      <c r="E33" s="16" t="s">
        <v>350</v>
      </c>
      <c r="F33" s="16" t="s">
        <v>351</v>
      </c>
      <c r="G33" s="16" t="s">
        <v>352</v>
      </c>
      <c r="H33" s="16" t="s">
        <v>347</v>
      </c>
      <c r="I33" s="745"/>
      <c r="J33" s="745"/>
      <c r="K33" s="745"/>
      <c r="L33" s="86"/>
    </row>
    <row r="34" spans="2:12">
      <c r="B34" s="1"/>
      <c r="C34" s="3" t="s">
        <v>345</v>
      </c>
      <c r="D34" s="8">
        <v>4202</v>
      </c>
      <c r="E34" s="29">
        <f>[1]Reserves!D6</f>
        <v>4081</v>
      </c>
      <c r="F34" s="29">
        <f>[1]Reserves!E6</f>
        <v>4013</v>
      </c>
      <c r="G34" s="29">
        <f>[1]Reserves!F6</f>
        <v>3889</v>
      </c>
      <c r="H34" s="29">
        <f>[1]Reserves!G6</f>
        <v>3512</v>
      </c>
      <c r="I34" s="1"/>
      <c r="J34" s="745"/>
      <c r="K34" s="745"/>
      <c r="L34" s="115"/>
    </row>
    <row r="35" spans="2:12">
      <c r="B35" s="1"/>
      <c r="C35" s="3" t="s">
        <v>281</v>
      </c>
      <c r="D35" s="8">
        <v>2236</v>
      </c>
      <c r="E35" s="29">
        <f>[1]Reserves!D7</f>
        <v>2150</v>
      </c>
      <c r="F35" s="29">
        <f>[1]Reserves!E7</f>
        <v>2071</v>
      </c>
      <c r="G35" s="29">
        <f>[1]Reserves!F7</f>
        <v>2056</v>
      </c>
      <c r="H35" s="29">
        <f>[1]Reserves!G7</f>
        <v>2006</v>
      </c>
      <c r="I35" s="1"/>
      <c r="J35" s="745"/>
      <c r="K35" s="745"/>
      <c r="L35" s="115"/>
    </row>
    <row r="36" spans="2:12">
      <c r="B36" s="1"/>
      <c r="C36" s="30" t="s">
        <v>270</v>
      </c>
      <c r="D36" s="44">
        <v>1856</v>
      </c>
      <c r="E36" s="31">
        <f>[1]Reserves!D8</f>
        <v>1834</v>
      </c>
      <c r="F36" s="31">
        <f>[1]Reserves!E8</f>
        <v>1738</v>
      </c>
      <c r="G36" s="31">
        <f>[1]Reserves!F8</f>
        <v>1703</v>
      </c>
      <c r="H36" s="31">
        <f>[1]Reserves!G8</f>
        <v>1487</v>
      </c>
      <c r="I36" s="1"/>
      <c r="J36" s="745"/>
      <c r="K36" s="745"/>
      <c r="L36" s="115"/>
    </row>
    <row r="37" spans="2:12">
      <c r="B37" s="1"/>
      <c r="C37" s="380" t="s">
        <v>346</v>
      </c>
      <c r="D37" s="440">
        <f>SUM(D34:D36)</f>
        <v>8294</v>
      </c>
      <c r="E37" s="441">
        <v>8065</v>
      </c>
      <c r="F37" s="441">
        <v>7822</v>
      </c>
      <c r="G37" s="441">
        <v>7648</v>
      </c>
      <c r="H37" s="442">
        <v>7005</v>
      </c>
      <c r="I37" s="1"/>
      <c r="J37" s="745"/>
      <c r="K37" s="745"/>
      <c r="L37" s="115"/>
    </row>
    <row r="38" spans="2:12" ht="14.25" customHeight="1">
      <c r="B38" s="1"/>
      <c r="C38" s="420" t="s">
        <v>282</v>
      </c>
      <c r="D38" s="716">
        <v>12052</v>
      </c>
      <c r="E38" s="421">
        <v>11413</v>
      </c>
      <c r="F38" s="421">
        <v>10642</v>
      </c>
      <c r="G38" s="421">
        <v>10766</v>
      </c>
      <c r="H38" s="421">
        <v>10181</v>
      </c>
      <c r="I38" s="745"/>
      <c r="J38" s="745"/>
      <c r="K38" s="745"/>
      <c r="L38" s="1"/>
    </row>
    <row r="39" spans="2:12">
      <c r="B39" s="1"/>
      <c r="C39" s="320" t="s">
        <v>296</v>
      </c>
      <c r="D39" s="320"/>
      <c r="E39" s="320"/>
      <c r="F39" s="320"/>
      <c r="G39" s="320"/>
      <c r="H39" s="320"/>
      <c r="I39" s="320"/>
      <c r="J39" s="1"/>
      <c r="K39" s="123"/>
      <c r="L39" s="1"/>
    </row>
    <row r="40" spans="2:12" ht="18.75" customHeight="1">
      <c r="B40" s="1"/>
      <c r="C40" s="858" t="s">
        <v>295</v>
      </c>
      <c r="D40" s="858"/>
      <c r="E40" s="858"/>
      <c r="F40" s="858"/>
      <c r="G40" s="858"/>
      <c r="H40" s="858"/>
      <c r="I40" s="858"/>
      <c r="J40" s="858"/>
      <c r="K40" s="858"/>
      <c r="L40" s="1"/>
    </row>
    <row r="41" spans="2:12">
      <c r="B41" s="1"/>
      <c r="C41" s="277"/>
      <c r="D41" s="1"/>
      <c r="E41" s="1"/>
      <c r="F41" s="1"/>
      <c r="G41" s="1"/>
      <c r="H41" s="123"/>
      <c r="I41" s="1"/>
      <c r="J41" s="1"/>
      <c r="K41" s="123"/>
      <c r="L41" s="1"/>
    </row>
    <row r="42" spans="2:12" ht="30" customHeight="1">
      <c r="B42" s="1"/>
      <c r="C42" s="856" t="s">
        <v>259</v>
      </c>
      <c r="D42" s="857"/>
      <c r="E42" s="1"/>
      <c r="F42" s="1"/>
      <c r="G42" s="1"/>
      <c r="H42" s="123"/>
      <c r="I42" s="1"/>
      <c r="J42" s="1"/>
      <c r="K42" s="123"/>
      <c r="L42" s="1"/>
    </row>
    <row r="43" spans="2:12">
      <c r="B43" s="1"/>
      <c r="C43" s="15" t="str">
        <f>'7. Other'!F33</f>
        <v>Asset class</v>
      </c>
      <c r="D43" s="15">
        <f>'7. Other'!I33</f>
        <v>2023</v>
      </c>
      <c r="E43" s="1"/>
      <c r="F43" s="1"/>
      <c r="G43" s="1"/>
      <c r="H43" s="123"/>
      <c r="I43" s="1"/>
      <c r="J43" s="1"/>
      <c r="K43" s="123"/>
      <c r="L43" s="1"/>
    </row>
    <row r="44" spans="2:12">
      <c r="B44" s="1"/>
      <c r="C44" s="311" t="str">
        <f>'7. Other'!F34</f>
        <v>Share</v>
      </c>
      <c r="D44" s="16" t="str">
        <f>'7. Other'!I34</f>
        <v>Q2</v>
      </c>
      <c r="E44" s="1"/>
      <c r="F44" s="1"/>
      <c r="G44" s="1"/>
      <c r="H44" s="123"/>
      <c r="I44" s="1"/>
      <c r="J44" s="1"/>
      <c r="K44" s="123"/>
      <c r="L44" s="1"/>
    </row>
    <row r="45" spans="2:12">
      <c r="B45" s="1"/>
      <c r="C45" s="46" t="s">
        <v>336</v>
      </c>
      <c r="D45" s="330">
        <v>2.8446641317966509E-2</v>
      </c>
      <c r="E45" s="1"/>
      <c r="F45" s="1"/>
      <c r="G45" s="1"/>
      <c r="H45" s="123"/>
      <c r="I45" s="1"/>
      <c r="J45" s="1"/>
      <c r="K45" s="123"/>
      <c r="L45" s="1"/>
    </row>
    <row r="46" spans="2:12">
      <c r="B46" s="1"/>
      <c r="C46" s="46" t="s">
        <v>337</v>
      </c>
      <c r="D46" s="330">
        <v>4.1101680839286461E-2</v>
      </c>
      <c r="E46" s="1"/>
      <c r="F46" s="1"/>
      <c r="G46" s="1"/>
      <c r="H46" s="123"/>
      <c r="I46" s="1"/>
      <c r="J46" s="1"/>
      <c r="K46" s="123"/>
      <c r="L46" s="1"/>
    </row>
    <row r="47" spans="2:12">
      <c r="B47" s="1"/>
      <c r="C47" s="46" t="s">
        <v>338</v>
      </c>
      <c r="D47" s="330">
        <v>4.1678524730137303E-3</v>
      </c>
      <c r="E47" s="1"/>
      <c r="F47" s="1"/>
      <c r="G47" s="1"/>
      <c r="H47" s="123"/>
      <c r="I47" s="1"/>
      <c r="J47" s="1"/>
      <c r="K47" s="123"/>
      <c r="L47" s="1"/>
    </row>
    <row r="48" spans="2:12">
      <c r="B48" s="1"/>
      <c r="C48" s="46" t="s">
        <v>339</v>
      </c>
      <c r="D48" s="330">
        <v>0.31613006868824012</v>
      </c>
      <c r="E48" s="1"/>
      <c r="F48" s="1"/>
      <c r="G48" s="1"/>
      <c r="H48" s="123"/>
      <c r="I48" s="1"/>
      <c r="J48" s="1"/>
      <c r="K48" s="123"/>
      <c r="L48" s="1"/>
    </row>
    <row r="49" spans="2:14">
      <c r="B49" s="1"/>
      <c r="C49" s="46" t="s">
        <v>340</v>
      </c>
      <c r="D49" s="330">
        <v>9.7242805559646646E-4</v>
      </c>
      <c r="E49" s="1"/>
      <c r="F49" s="1"/>
      <c r="G49" s="1"/>
      <c r="H49" s="123"/>
      <c r="I49" s="1"/>
      <c r="J49" s="1"/>
      <c r="K49" s="123"/>
      <c r="L49" s="1"/>
    </row>
    <row r="50" spans="2:14">
      <c r="B50" s="1"/>
      <c r="C50" s="46" t="s">
        <v>341</v>
      </c>
      <c r="D50" s="330">
        <v>0.18349910159455174</v>
      </c>
      <c r="E50" s="1"/>
      <c r="F50" s="1"/>
      <c r="G50" s="1"/>
      <c r="H50" s="123"/>
      <c r="I50" s="1"/>
      <c r="J50" s="1"/>
      <c r="K50" s="123"/>
      <c r="L50" s="1"/>
    </row>
    <row r="51" spans="2:14">
      <c r="B51" s="1"/>
      <c r="C51" s="46" t="s">
        <v>342</v>
      </c>
      <c r="D51" s="330">
        <v>0.42568222703134506</v>
      </c>
      <c r="E51" s="1"/>
      <c r="F51" s="1"/>
      <c r="G51" s="1"/>
      <c r="H51" s="123"/>
      <c r="I51" s="1"/>
      <c r="J51" s="1"/>
      <c r="K51" s="123"/>
      <c r="L51" s="1"/>
    </row>
    <row r="52" spans="2:14">
      <c r="B52" s="1"/>
      <c r="C52" s="422" t="s">
        <v>49</v>
      </c>
      <c r="D52" s="423">
        <f>SUM(D45:D51)</f>
        <v>1</v>
      </c>
      <c r="E52" s="320"/>
      <c r="F52" s="320"/>
      <c r="G52" s="320"/>
      <c r="H52" s="320"/>
      <c r="I52" s="320"/>
      <c r="J52" s="1"/>
      <c r="K52" s="123"/>
      <c r="L52" s="1"/>
    </row>
    <row r="53" spans="2:14">
      <c r="B53" s="1"/>
      <c r="C53" s="277"/>
      <c r="D53" s="1"/>
      <c r="E53" s="1"/>
      <c r="F53" s="1"/>
      <c r="G53" s="1"/>
      <c r="H53" s="123"/>
      <c r="I53" s="1"/>
      <c r="J53" s="1"/>
      <c r="K53" s="123"/>
      <c r="L53" s="1"/>
    </row>
    <row r="54" spans="2:14" ht="18.75">
      <c r="B54" s="26"/>
      <c r="C54" s="256" t="s">
        <v>183</v>
      </c>
      <c r="D54" s="1"/>
      <c r="E54" s="1"/>
      <c r="F54" s="1"/>
      <c r="G54" s="1"/>
      <c r="H54" s="123"/>
      <c r="I54" s="1"/>
      <c r="J54" s="1"/>
      <c r="K54" s="123"/>
      <c r="L54" s="1"/>
    </row>
    <row r="55" spans="2:14">
      <c r="B55" s="1"/>
      <c r="C55" s="844" t="s">
        <v>116</v>
      </c>
      <c r="D55" s="844"/>
      <c r="E55" s="844"/>
      <c r="F55" s="1"/>
      <c r="G55" s="1"/>
      <c r="H55" s="123"/>
      <c r="I55" s="1"/>
      <c r="J55" s="1"/>
      <c r="K55" s="123"/>
      <c r="L55" s="1"/>
    </row>
    <row r="56" spans="2:14">
      <c r="B56" s="1"/>
      <c r="C56" s="21">
        <v>0</v>
      </c>
      <c r="D56" s="15">
        <v>2023</v>
      </c>
      <c r="E56" s="15" t="s">
        <v>348</v>
      </c>
      <c r="F56" s="15">
        <v>2022</v>
      </c>
      <c r="G56" s="15" t="s">
        <v>348</v>
      </c>
      <c r="H56" s="16" t="s">
        <v>348</v>
      </c>
      <c r="I56" s="850" t="s">
        <v>349</v>
      </c>
      <c r="J56" s="850"/>
      <c r="K56" s="16" t="s">
        <v>272</v>
      </c>
      <c r="L56" s="92"/>
      <c r="M56" s="70"/>
      <c r="N56" s="70"/>
    </row>
    <row r="57" spans="2:14">
      <c r="B57" s="1"/>
      <c r="C57" s="15" t="s">
        <v>51</v>
      </c>
      <c r="D57" s="16" t="s">
        <v>347</v>
      </c>
      <c r="E57" s="16" t="s">
        <v>350</v>
      </c>
      <c r="F57" s="16" t="s">
        <v>351</v>
      </c>
      <c r="G57" s="16" t="s">
        <v>352</v>
      </c>
      <c r="H57" s="16" t="s">
        <v>347</v>
      </c>
      <c r="I57" s="16">
        <v>2023</v>
      </c>
      <c r="J57" s="16">
        <v>2022</v>
      </c>
      <c r="K57" s="16">
        <v>2022</v>
      </c>
      <c r="L57" s="86"/>
      <c r="M57" s="70"/>
      <c r="N57" s="70"/>
    </row>
    <row r="58" spans="2:14">
      <c r="B58" s="1"/>
      <c r="C58" s="277" t="s">
        <v>353</v>
      </c>
      <c r="D58" s="503">
        <v>1010.996591</v>
      </c>
      <c r="E58" s="345">
        <v>984.990092</v>
      </c>
      <c r="F58" s="345">
        <v>982.21052399999996</v>
      </c>
      <c r="G58" s="345">
        <v>952.05558099999996</v>
      </c>
      <c r="H58" s="346">
        <v>850.74558100000002</v>
      </c>
      <c r="I58" s="503">
        <v>1995.9866830000001</v>
      </c>
      <c r="J58" s="511">
        <v>1673.8561990000001</v>
      </c>
      <c r="K58" s="346">
        <v>3608.122304</v>
      </c>
      <c r="L58" s="115"/>
      <c r="M58" s="108"/>
      <c r="N58" s="104"/>
    </row>
    <row r="59" spans="2:14">
      <c r="B59" s="1"/>
      <c r="C59" s="277" t="s">
        <v>354</v>
      </c>
      <c r="D59" s="344">
        <v>-727.26940400000001</v>
      </c>
      <c r="E59" s="345">
        <v>-707.849333</v>
      </c>
      <c r="F59" s="345">
        <v>-694.04949699999997</v>
      </c>
      <c r="G59" s="345">
        <v>-644.87264600000003</v>
      </c>
      <c r="H59" s="346">
        <v>-539.369506</v>
      </c>
      <c r="I59" s="344">
        <v>-1435.118737</v>
      </c>
      <c r="J59" s="345">
        <v>-1100.7845609999999</v>
      </c>
      <c r="K59" s="346">
        <v>-2439.7067040000002</v>
      </c>
      <c r="L59" s="27"/>
      <c r="M59" s="104"/>
      <c r="N59" s="104"/>
    </row>
    <row r="60" spans="2:14">
      <c r="B60" s="1"/>
      <c r="C60" s="277" t="s">
        <v>355</v>
      </c>
      <c r="D60" s="344">
        <v>-233.56736000000001</v>
      </c>
      <c r="E60" s="345">
        <v>-228.00584900000001</v>
      </c>
      <c r="F60" s="345">
        <v>-240.87800200000001</v>
      </c>
      <c r="G60" s="345">
        <v>-209.361369</v>
      </c>
      <c r="H60" s="346">
        <v>-185.71193299999999</v>
      </c>
      <c r="I60" s="344">
        <v>-461.57320900000002</v>
      </c>
      <c r="J60" s="345">
        <v>-366.12397099999998</v>
      </c>
      <c r="K60" s="346">
        <v>-816.36334199999999</v>
      </c>
      <c r="L60" s="27"/>
      <c r="M60" s="104"/>
      <c r="N60" s="104"/>
    </row>
    <row r="61" spans="2:14">
      <c r="B61" s="1"/>
      <c r="C61" s="420" t="s">
        <v>356</v>
      </c>
      <c r="D61" s="451">
        <v>50.159827</v>
      </c>
      <c r="E61" s="506">
        <v>49.134909999999998</v>
      </c>
      <c r="F61" s="506">
        <v>47.283025000000002</v>
      </c>
      <c r="G61" s="506">
        <v>97.821566000000004</v>
      </c>
      <c r="H61" s="429">
        <v>125.664142</v>
      </c>
      <c r="I61" s="451">
        <v>99.294736999999998</v>
      </c>
      <c r="J61" s="506">
        <v>206.947667</v>
      </c>
      <c r="K61" s="429">
        <v>352.05225799999999</v>
      </c>
      <c r="L61" s="27"/>
      <c r="M61" s="104"/>
      <c r="N61" s="104"/>
    </row>
    <row r="62" spans="2:14" ht="17.25" customHeight="1">
      <c r="B62" s="1"/>
      <c r="C62" s="3" t="s">
        <v>357</v>
      </c>
      <c r="D62" s="23">
        <v>32.007517</v>
      </c>
      <c r="E62" s="34">
        <v>23.066030999999999</v>
      </c>
      <c r="F62" s="34">
        <v>21.093755999999999</v>
      </c>
      <c r="G62" s="34">
        <v>13.95059</v>
      </c>
      <c r="H62" s="98">
        <v>2.112654</v>
      </c>
      <c r="I62" s="23">
        <v>55.073548000000002</v>
      </c>
      <c r="J62" s="34">
        <v>-0.574017</v>
      </c>
      <c r="K62" s="98">
        <v>34.470329</v>
      </c>
      <c r="L62" s="27"/>
      <c r="M62" s="104"/>
      <c r="N62" s="104"/>
    </row>
    <row r="63" spans="2:14" ht="17.25" hidden="1" customHeight="1">
      <c r="B63" s="1"/>
      <c r="C63" s="30" t="s">
        <v>358</v>
      </c>
      <c r="D63" s="18">
        <v>0</v>
      </c>
      <c r="E63" s="35">
        <v>0</v>
      </c>
      <c r="F63" s="35">
        <v>0</v>
      </c>
      <c r="G63" s="35">
        <v>0</v>
      </c>
      <c r="H63" s="101">
        <v>0</v>
      </c>
      <c r="I63" s="18">
        <v>0</v>
      </c>
      <c r="J63" s="35">
        <v>0</v>
      </c>
      <c r="K63" s="101">
        <v>0</v>
      </c>
      <c r="L63" s="27"/>
      <c r="M63" s="104"/>
      <c r="N63" s="104"/>
    </row>
    <row r="64" spans="2:14">
      <c r="B64" s="1"/>
      <c r="C64" s="380" t="s">
        <v>323</v>
      </c>
      <c r="D64" s="381">
        <v>82.167344</v>
      </c>
      <c r="E64" s="382">
        <v>72.200941</v>
      </c>
      <c r="F64" s="382">
        <v>68.376780999999994</v>
      </c>
      <c r="G64" s="382">
        <v>111.772156</v>
      </c>
      <c r="H64" s="383">
        <v>127.776796</v>
      </c>
      <c r="I64" s="381">
        <v>154.36828499999999</v>
      </c>
      <c r="J64" s="382">
        <v>206.37365</v>
      </c>
      <c r="K64" s="383">
        <v>386.52258699999999</v>
      </c>
      <c r="L64" s="114"/>
      <c r="M64" s="109"/>
      <c r="N64" s="109"/>
    </row>
    <row r="65" spans="2:14" ht="8.25" customHeight="1">
      <c r="B65" s="1"/>
      <c r="C65" s="1"/>
      <c r="D65" s="23"/>
      <c r="E65" s="1"/>
      <c r="F65" s="1"/>
      <c r="G65" s="1"/>
      <c r="H65" s="123"/>
      <c r="I65" s="23"/>
      <c r="J65" s="1"/>
      <c r="K65" s="123"/>
      <c r="L65" s="1"/>
    </row>
    <row r="66" spans="2:14">
      <c r="B66" s="1"/>
      <c r="C66" s="399" t="s">
        <v>45</v>
      </c>
      <c r="D66" s="411">
        <v>0.71935890830318339</v>
      </c>
      <c r="E66" s="412">
        <v>0.71863599314255844</v>
      </c>
      <c r="F66" s="412">
        <v>0.70661989465712549</v>
      </c>
      <c r="G66" s="412">
        <v>0.67734768733003214</v>
      </c>
      <c r="H66" s="413">
        <v>0.6339962475808617</v>
      </c>
      <c r="I66" s="411">
        <v>0.71900216029647723</v>
      </c>
      <c r="J66" s="412">
        <v>0.65763388853692084</v>
      </c>
      <c r="K66" s="413">
        <v>0.67617073326348087</v>
      </c>
      <c r="L66" s="115"/>
      <c r="M66" s="110"/>
      <c r="N66" s="111"/>
    </row>
    <row r="67" spans="2:14">
      <c r="B67" s="1"/>
      <c r="C67" s="3" t="s">
        <v>46</v>
      </c>
      <c r="D67" s="164">
        <v>0.23102685219637897</v>
      </c>
      <c r="E67" s="115">
        <v>0.23148034772313222</v>
      </c>
      <c r="F67" s="115">
        <v>0.24524070564733638</v>
      </c>
      <c r="G67" s="115">
        <v>0.21990456563480826</v>
      </c>
      <c r="H67" s="162">
        <v>0.2182931503231634</v>
      </c>
      <c r="I67" s="164">
        <v>0.2312506455735707</v>
      </c>
      <c r="J67" s="115">
        <v>0.21873083913584143</v>
      </c>
      <c r="K67" s="162">
        <v>0.22625711470339338</v>
      </c>
      <c r="L67" s="116"/>
      <c r="M67" s="112"/>
      <c r="N67" s="113"/>
    </row>
    <row r="68" spans="2:14">
      <c r="B68" s="1"/>
      <c r="C68" s="384" t="s">
        <v>47</v>
      </c>
      <c r="D68" s="414">
        <v>0.95038576049956236</v>
      </c>
      <c r="E68" s="415">
        <v>0.95011634086569063</v>
      </c>
      <c r="F68" s="415">
        <v>0.95186060030446185</v>
      </c>
      <c r="G68" s="415">
        <v>0.89725225296484035</v>
      </c>
      <c r="H68" s="416">
        <v>0.85228939790402514</v>
      </c>
      <c r="I68" s="414">
        <v>0.9502528058700479</v>
      </c>
      <c r="J68" s="415">
        <v>0.87636472767276219</v>
      </c>
      <c r="K68" s="416">
        <v>0.90242784796687436</v>
      </c>
      <c r="L68" s="116"/>
      <c r="M68" s="112"/>
      <c r="N68" s="113"/>
    </row>
    <row r="69" spans="2:14">
      <c r="B69" s="1"/>
      <c r="C69" s="24"/>
      <c r="D69" s="124"/>
      <c r="E69" s="124"/>
      <c r="F69" s="124"/>
      <c r="G69" s="124"/>
      <c r="H69" s="125"/>
      <c r="I69" s="124"/>
      <c r="J69" s="124"/>
      <c r="K69" s="125"/>
      <c r="L69" s="116"/>
      <c r="M69" s="112"/>
      <c r="N69" s="113"/>
    </row>
    <row r="70" spans="2:14">
      <c r="B70" s="1"/>
      <c r="C70" s="844" t="s">
        <v>117</v>
      </c>
      <c r="D70" s="844"/>
      <c r="E70" s="844"/>
      <c r="F70" s="844"/>
      <c r="G70" s="844"/>
      <c r="H70" s="844"/>
      <c r="I70" s="1"/>
      <c r="J70" s="1"/>
      <c r="K70" s="123"/>
      <c r="L70" s="1"/>
    </row>
    <row r="71" spans="2:14">
      <c r="B71" s="1"/>
      <c r="C71" s="21">
        <v>0</v>
      </c>
      <c r="D71" s="15">
        <v>2023</v>
      </c>
      <c r="E71" s="15" t="s">
        <v>348</v>
      </c>
      <c r="F71" s="15">
        <v>2022</v>
      </c>
      <c r="G71" s="15" t="s">
        <v>348</v>
      </c>
      <c r="H71" s="16" t="s">
        <v>348</v>
      </c>
      <c r="I71" s="850" t="s">
        <v>349</v>
      </c>
      <c r="J71" s="850"/>
      <c r="K71" s="16" t="s">
        <v>272</v>
      </c>
      <c r="L71" s="92"/>
      <c r="M71" s="70"/>
      <c r="N71" s="70"/>
    </row>
    <row r="72" spans="2:14">
      <c r="B72" s="1"/>
      <c r="C72" s="15" t="s">
        <v>51</v>
      </c>
      <c r="D72" s="16" t="s">
        <v>347</v>
      </c>
      <c r="E72" s="16" t="s">
        <v>350</v>
      </c>
      <c r="F72" s="16" t="s">
        <v>351</v>
      </c>
      <c r="G72" s="16" t="s">
        <v>352</v>
      </c>
      <c r="H72" s="16" t="s">
        <v>347</v>
      </c>
      <c r="I72" s="16">
        <v>2023</v>
      </c>
      <c r="J72" s="16">
        <v>2022</v>
      </c>
      <c r="K72" s="16">
        <v>2022</v>
      </c>
      <c r="L72" s="86"/>
      <c r="M72" s="70"/>
      <c r="N72" s="70"/>
    </row>
    <row r="73" spans="2:14">
      <c r="B73" s="1"/>
      <c r="C73" s="277" t="s">
        <v>353</v>
      </c>
      <c r="D73" s="503">
        <v>267.17604299999999</v>
      </c>
      <c r="E73" s="345">
        <v>265.58409899999998</v>
      </c>
      <c r="F73" s="345">
        <v>263.835624</v>
      </c>
      <c r="G73" s="345">
        <v>271.83258000000001</v>
      </c>
      <c r="H73" s="346">
        <v>240.71276</v>
      </c>
      <c r="I73" s="503">
        <v>532.76014199999997</v>
      </c>
      <c r="J73" s="511">
        <v>463.08130899999998</v>
      </c>
      <c r="K73" s="346">
        <v>998.74951299999998</v>
      </c>
      <c r="L73" s="27"/>
      <c r="M73" s="104"/>
      <c r="N73" s="104"/>
    </row>
    <row r="74" spans="2:14">
      <c r="B74" s="1"/>
      <c r="C74" s="277" t="s">
        <v>354</v>
      </c>
      <c r="D74" s="344">
        <v>-270.75374799999997</v>
      </c>
      <c r="E74" s="345">
        <v>-238.17276100000001</v>
      </c>
      <c r="F74" s="345">
        <v>-247.19726600000001</v>
      </c>
      <c r="G74" s="345">
        <v>-235.45221699999999</v>
      </c>
      <c r="H74" s="346">
        <v>-205.02104199999999</v>
      </c>
      <c r="I74" s="344">
        <v>-508.92650900000001</v>
      </c>
      <c r="J74" s="345">
        <v>-405.55980799999998</v>
      </c>
      <c r="K74" s="346">
        <v>-888.20929100000001</v>
      </c>
      <c r="L74" s="27"/>
      <c r="M74" s="104"/>
      <c r="N74" s="104"/>
    </row>
    <row r="75" spans="2:14">
      <c r="B75" s="1"/>
      <c r="C75" s="277" t="s">
        <v>355</v>
      </c>
      <c r="D75" s="344">
        <v>-33.538057000000002</v>
      </c>
      <c r="E75" s="345">
        <v>-32.702283000000001</v>
      </c>
      <c r="F75" s="345">
        <v>-32.696644999999997</v>
      </c>
      <c r="G75" s="345">
        <v>-27.503385999999999</v>
      </c>
      <c r="H75" s="346">
        <v>-27.401627999999999</v>
      </c>
      <c r="I75" s="344">
        <v>-66.240340000000003</v>
      </c>
      <c r="J75" s="345">
        <v>-53.542152999999999</v>
      </c>
      <c r="K75" s="346">
        <v>-113.74218399999999</v>
      </c>
      <c r="L75" s="27"/>
      <c r="M75" s="104"/>
      <c r="N75" s="104"/>
    </row>
    <row r="76" spans="2:14">
      <c r="B76" s="1"/>
      <c r="C76" s="420" t="s">
        <v>356</v>
      </c>
      <c r="D76" s="794">
        <v>-37.115761999999997</v>
      </c>
      <c r="E76" s="795">
        <v>-5.2909449999999998</v>
      </c>
      <c r="F76" s="795">
        <v>-16.058287</v>
      </c>
      <c r="G76" s="795">
        <v>8.8769770000000001</v>
      </c>
      <c r="H76" s="796">
        <v>8.2900899999999993</v>
      </c>
      <c r="I76" s="794">
        <v>-42.406706999999997</v>
      </c>
      <c r="J76" s="795">
        <v>3.9793479999999999</v>
      </c>
      <c r="K76" s="796">
        <v>-3.201962</v>
      </c>
      <c r="L76" s="27"/>
      <c r="M76" s="104"/>
      <c r="N76" s="104"/>
    </row>
    <row r="77" spans="2:14">
      <c r="B77" s="1"/>
      <c r="C77" s="3" t="s">
        <v>357</v>
      </c>
      <c r="D77" s="344">
        <v>-43.695390000000003</v>
      </c>
      <c r="E77" s="345">
        <v>-18.694248999999999</v>
      </c>
      <c r="F77" s="345">
        <v>-1.272138</v>
      </c>
      <c r="G77" s="345">
        <v>8.4177490000000006</v>
      </c>
      <c r="H77" s="346">
        <v>6.1087300000000004</v>
      </c>
      <c r="I77" s="344">
        <v>-62.389639000000003</v>
      </c>
      <c r="J77" s="345">
        <v>4.4192349999999996</v>
      </c>
      <c r="K77" s="346">
        <v>11.564845999999999</v>
      </c>
      <c r="L77" s="27"/>
      <c r="M77" s="104"/>
      <c r="N77" s="104"/>
    </row>
    <row r="78" spans="2:14" ht="15.75" customHeight="1">
      <c r="B78" s="1"/>
      <c r="C78" s="602" t="s">
        <v>358</v>
      </c>
      <c r="D78" s="800">
        <v>-51.749631000000001</v>
      </c>
      <c r="E78" s="801">
        <v>-19.68582</v>
      </c>
      <c r="F78" s="801">
        <v>-0.41512900000000003</v>
      </c>
      <c r="G78" s="801">
        <v>6.7113209999999999</v>
      </c>
      <c r="H78" s="802">
        <v>0.104883</v>
      </c>
      <c r="I78" s="800">
        <v>-71.435451</v>
      </c>
      <c r="J78" s="801">
        <v>-7.0976270000000001</v>
      </c>
      <c r="K78" s="802">
        <v>-0.80143500000000001</v>
      </c>
      <c r="L78" s="27"/>
      <c r="M78" s="104"/>
      <c r="N78" s="104"/>
    </row>
    <row r="79" spans="2:14" ht="15" customHeight="1">
      <c r="B79" s="1"/>
      <c r="C79" s="380" t="s">
        <v>323</v>
      </c>
      <c r="D79" s="797">
        <v>-80.811152000000007</v>
      </c>
      <c r="E79" s="798">
        <v>-23.985194</v>
      </c>
      <c r="F79" s="798">
        <v>-17.330425000000002</v>
      </c>
      <c r="G79" s="798">
        <v>17.294726000000001</v>
      </c>
      <c r="H79" s="799">
        <v>14.398820000000001</v>
      </c>
      <c r="I79" s="797">
        <v>-104.796346</v>
      </c>
      <c r="J79" s="798">
        <v>8.3985830000000004</v>
      </c>
      <c r="K79" s="799">
        <v>8.3628839999999993</v>
      </c>
      <c r="L79" s="27"/>
      <c r="M79" s="104"/>
      <c r="N79" s="104"/>
    </row>
    <row r="80" spans="2:14" ht="9" customHeight="1">
      <c r="B80" s="1"/>
      <c r="C80" s="196"/>
      <c r="D80" s="333"/>
      <c r="E80" s="318"/>
      <c r="F80" s="318"/>
      <c r="G80" s="318"/>
      <c r="H80" s="313"/>
      <c r="I80" s="333"/>
      <c r="J80" s="318"/>
      <c r="K80" s="313"/>
      <c r="L80" s="27"/>
      <c r="M80" s="104"/>
      <c r="N80" s="104"/>
    </row>
    <row r="81" spans="2:14">
      <c r="B81" s="1"/>
      <c r="C81" s="399" t="s">
        <v>45</v>
      </c>
      <c r="D81" s="411">
        <v>1.0133908151338253</v>
      </c>
      <c r="E81" s="412">
        <v>0.89678848205441708</v>
      </c>
      <c r="F81" s="412">
        <v>0.93693665113244906</v>
      </c>
      <c r="G81" s="412">
        <v>0.86616628882380464</v>
      </c>
      <c r="H81" s="413">
        <v>0.85172486078428078</v>
      </c>
      <c r="I81" s="411">
        <v>0.95526385868408303</v>
      </c>
      <c r="J81" s="412">
        <v>0.8757853105230814</v>
      </c>
      <c r="K81" s="413">
        <v>0.88932137581928417</v>
      </c>
      <c r="L81" s="27"/>
      <c r="M81" s="110"/>
      <c r="N81" s="111"/>
    </row>
    <row r="82" spans="2:14">
      <c r="B82" s="1"/>
      <c r="C82" s="3" t="s">
        <v>46</v>
      </c>
      <c r="D82" s="164">
        <v>0.12552793515247923</v>
      </c>
      <c r="E82" s="115">
        <v>0.12313343729211741</v>
      </c>
      <c r="F82" s="115">
        <v>0.1239280901657162</v>
      </c>
      <c r="G82" s="115">
        <v>0.10117766604724128</v>
      </c>
      <c r="H82" s="162">
        <v>0.11383537790019939</v>
      </c>
      <c r="I82" s="164">
        <v>0.12433426372951152</v>
      </c>
      <c r="J82" s="115">
        <v>0.11562149445336392</v>
      </c>
      <c r="K82" s="162">
        <v>0.11388459520580511</v>
      </c>
      <c r="L82" s="27"/>
      <c r="M82" s="112"/>
      <c r="N82" s="113"/>
    </row>
    <row r="83" spans="2:14">
      <c r="B83" s="1"/>
      <c r="C83" s="384" t="s">
        <v>47</v>
      </c>
      <c r="D83" s="414">
        <v>1.1389187502863045</v>
      </c>
      <c r="E83" s="415">
        <v>1.0199219193465345</v>
      </c>
      <c r="F83" s="415">
        <v>1.0608647412981653</v>
      </c>
      <c r="G83" s="415">
        <v>0.96734395487104596</v>
      </c>
      <c r="H83" s="416">
        <v>0.96556023868448015</v>
      </c>
      <c r="I83" s="414">
        <v>1.0795981224135944</v>
      </c>
      <c r="J83" s="415">
        <v>0.99140680497644529</v>
      </c>
      <c r="K83" s="416">
        <v>1.0032059710250891</v>
      </c>
      <c r="L83" s="27"/>
      <c r="M83" s="112"/>
      <c r="N83" s="113"/>
    </row>
    <row r="84" spans="2:14">
      <c r="B84" s="1"/>
      <c r="C84" s="1"/>
      <c r="D84" s="1"/>
      <c r="E84" s="1"/>
      <c r="F84" s="1"/>
      <c r="G84" s="1"/>
      <c r="H84" s="123"/>
      <c r="I84" s="1"/>
      <c r="J84" s="1"/>
      <c r="K84" s="123"/>
      <c r="L84" s="27"/>
    </row>
    <row r="85" spans="2:14" ht="15" customHeight="1">
      <c r="B85" s="1"/>
      <c r="C85" s="203" t="s">
        <v>118</v>
      </c>
      <c r="D85" s="203"/>
      <c r="E85" s="203"/>
      <c r="F85" s="251"/>
      <c r="G85" s="251"/>
      <c r="H85" s="251"/>
      <c r="I85" s="844"/>
      <c r="J85" s="844"/>
      <c r="K85" s="844"/>
      <c r="L85" s="1"/>
    </row>
    <row r="86" spans="2:14">
      <c r="B86" s="1"/>
      <c r="C86" s="21">
        <v>0</v>
      </c>
      <c r="D86" s="15">
        <v>2023</v>
      </c>
      <c r="E86" s="15" t="s">
        <v>348</v>
      </c>
      <c r="F86" s="15">
        <v>2022</v>
      </c>
      <c r="G86" s="15" t="s">
        <v>348</v>
      </c>
      <c r="H86" s="16" t="s">
        <v>348</v>
      </c>
      <c r="I86" s="850" t="s">
        <v>349</v>
      </c>
      <c r="J86" s="850"/>
      <c r="K86" s="16" t="s">
        <v>272</v>
      </c>
      <c r="L86" s="92"/>
      <c r="M86" s="70"/>
      <c r="N86" s="70"/>
    </row>
    <row r="87" spans="2:14">
      <c r="B87" s="1"/>
      <c r="C87" s="15" t="s">
        <v>51</v>
      </c>
      <c r="D87" s="16" t="s">
        <v>347</v>
      </c>
      <c r="E87" s="16" t="s">
        <v>350</v>
      </c>
      <c r="F87" s="16" t="s">
        <v>351</v>
      </c>
      <c r="G87" s="16" t="s">
        <v>352</v>
      </c>
      <c r="H87" s="16" t="s">
        <v>347</v>
      </c>
      <c r="I87" s="16">
        <v>2023</v>
      </c>
      <c r="J87" s="16">
        <v>2022</v>
      </c>
      <c r="K87" s="16">
        <v>2022</v>
      </c>
      <c r="L87" s="86"/>
      <c r="M87" s="70"/>
      <c r="N87" s="70"/>
    </row>
    <row r="88" spans="2:14">
      <c r="B88" s="1"/>
      <c r="C88" s="277" t="s">
        <v>353</v>
      </c>
      <c r="D88" s="503">
        <v>448.59544299999999</v>
      </c>
      <c r="E88" s="345">
        <v>421.52075600000001</v>
      </c>
      <c r="F88" s="345">
        <v>383.48217399999999</v>
      </c>
      <c r="G88" s="345">
        <v>389.04893499999997</v>
      </c>
      <c r="H88" s="346">
        <v>357.09218499999997</v>
      </c>
      <c r="I88" s="503">
        <v>870.11619900000005</v>
      </c>
      <c r="J88" s="511">
        <v>708.941148</v>
      </c>
      <c r="K88" s="346">
        <v>1481.4722569999999</v>
      </c>
      <c r="L88" s="117"/>
      <c r="M88" s="104"/>
      <c r="N88" s="104"/>
    </row>
    <row r="89" spans="2:14">
      <c r="B89" s="1"/>
      <c r="C89" s="277" t="s">
        <v>354</v>
      </c>
      <c r="D89" s="344">
        <v>-346.82595400000002</v>
      </c>
      <c r="E89" s="345">
        <v>-368.924351</v>
      </c>
      <c r="F89" s="345">
        <v>-298.33985300000001</v>
      </c>
      <c r="G89" s="345">
        <v>-257.42620799999997</v>
      </c>
      <c r="H89" s="346">
        <v>-277.07600100000002</v>
      </c>
      <c r="I89" s="344">
        <v>-715.75030500000003</v>
      </c>
      <c r="J89" s="345">
        <v>-540.43656199999998</v>
      </c>
      <c r="K89" s="346">
        <v>-1096.2026229999999</v>
      </c>
      <c r="L89" s="117"/>
      <c r="M89" s="104"/>
      <c r="N89" s="104"/>
    </row>
    <row r="90" spans="2:14">
      <c r="B90" s="1"/>
      <c r="C90" s="277" t="s">
        <v>355</v>
      </c>
      <c r="D90" s="344">
        <v>-40.877248999999999</v>
      </c>
      <c r="E90" s="345">
        <v>-49.493954000000002</v>
      </c>
      <c r="F90" s="345">
        <v>-44.239598999999998</v>
      </c>
      <c r="G90" s="345">
        <v>-46.816400000000002</v>
      </c>
      <c r="H90" s="346">
        <v>-46.433078999999999</v>
      </c>
      <c r="I90" s="344">
        <v>-90.371202999999994</v>
      </c>
      <c r="J90" s="345">
        <v>-90.726178000000004</v>
      </c>
      <c r="K90" s="346">
        <v>-181.78217699999999</v>
      </c>
      <c r="L90" s="117"/>
      <c r="M90" s="104"/>
      <c r="N90" s="104"/>
    </row>
    <row r="91" spans="2:14">
      <c r="B91" s="1"/>
      <c r="C91" s="420" t="s">
        <v>356</v>
      </c>
      <c r="D91" s="794">
        <v>60.892240000000001</v>
      </c>
      <c r="E91" s="795">
        <v>3.1024509999999998</v>
      </c>
      <c r="F91" s="795">
        <v>40.902721999999997</v>
      </c>
      <c r="G91" s="795">
        <v>84.806326999999996</v>
      </c>
      <c r="H91" s="796">
        <v>33.583105000000003</v>
      </c>
      <c r="I91" s="794">
        <v>63.994691000000003</v>
      </c>
      <c r="J91" s="795">
        <v>77.778407999999999</v>
      </c>
      <c r="K91" s="796">
        <v>203.48745700000001</v>
      </c>
      <c r="L91" s="117"/>
      <c r="M91" s="104"/>
      <c r="N91" s="104"/>
    </row>
    <row r="92" spans="2:14">
      <c r="B92" s="1"/>
      <c r="C92" s="196" t="s">
        <v>357</v>
      </c>
      <c r="D92" s="301">
        <v>1.136779</v>
      </c>
      <c r="E92" s="302">
        <v>4.9124080000000001</v>
      </c>
      <c r="F92" s="302">
        <v>-8.9104000000000003E-2</v>
      </c>
      <c r="G92" s="302">
        <v>-2.5119919999999998</v>
      </c>
      <c r="H92" s="303">
        <v>-9.9999999999999995E-7</v>
      </c>
      <c r="I92" s="301">
        <v>6.0491869999999999</v>
      </c>
      <c r="J92" s="302">
        <v>0</v>
      </c>
      <c r="K92" s="303">
        <v>-2.6010960000000001</v>
      </c>
      <c r="L92" s="118"/>
      <c r="M92" s="109"/>
      <c r="N92" s="109"/>
    </row>
    <row r="93" spans="2:14" ht="12" hidden="1" customHeight="1">
      <c r="B93" s="1"/>
      <c r="C93" s="180" t="s">
        <v>358</v>
      </c>
      <c r="D93" s="23">
        <v>0</v>
      </c>
      <c r="E93" s="1">
        <v>0</v>
      </c>
      <c r="F93" s="1">
        <v>0</v>
      </c>
      <c r="G93" s="1">
        <v>0</v>
      </c>
      <c r="H93" s="123">
        <v>0</v>
      </c>
      <c r="I93" s="23">
        <v>0</v>
      </c>
      <c r="J93" s="1">
        <v>0</v>
      </c>
      <c r="K93" s="123">
        <v>0</v>
      </c>
      <c r="L93" s="119"/>
      <c r="N93" s="104"/>
    </row>
    <row r="94" spans="2:14">
      <c r="B94" s="1"/>
      <c r="C94" s="380" t="s">
        <v>323</v>
      </c>
      <c r="D94" s="797">
        <v>62.029018999999998</v>
      </c>
      <c r="E94" s="798">
        <v>8.0148589999999995</v>
      </c>
      <c r="F94" s="798">
        <v>40.813617999999998</v>
      </c>
      <c r="G94" s="798">
        <v>82.294335000000004</v>
      </c>
      <c r="H94" s="799">
        <v>33.583103999999999</v>
      </c>
      <c r="I94" s="797">
        <v>70.043878000000007</v>
      </c>
      <c r="J94" s="798">
        <v>77.778407999999999</v>
      </c>
      <c r="K94" s="799">
        <v>200.88636099999999</v>
      </c>
      <c r="L94" s="120"/>
      <c r="M94" s="110"/>
      <c r="N94" s="111"/>
    </row>
    <row r="95" spans="2:14">
      <c r="B95" s="1"/>
      <c r="C95" s="67"/>
      <c r="D95" s="68"/>
      <c r="E95" s="69"/>
      <c r="F95" s="69"/>
      <c r="G95" s="69"/>
      <c r="H95" s="99"/>
      <c r="I95" s="68"/>
      <c r="J95" s="69"/>
      <c r="K95" s="99"/>
      <c r="L95" s="120"/>
      <c r="M95" s="110"/>
      <c r="N95" s="111"/>
    </row>
    <row r="96" spans="2:14">
      <c r="B96" s="1"/>
      <c r="C96" s="399" t="s">
        <v>45</v>
      </c>
      <c r="D96" s="411">
        <v>0.77313748815767624</v>
      </c>
      <c r="E96" s="412">
        <v>0.87522226544877424</v>
      </c>
      <c r="F96" s="412">
        <v>0.77797580494576002</v>
      </c>
      <c r="G96" s="412">
        <v>0.6616807934456882</v>
      </c>
      <c r="H96" s="413">
        <v>0.77592289229180422</v>
      </c>
      <c r="I96" s="411">
        <v>0.82259163295958815</v>
      </c>
      <c r="J96" s="412">
        <v>0.76231512802526735</v>
      </c>
      <c r="K96" s="413">
        <v>0.73994137778848734</v>
      </c>
      <c r="L96" s="121"/>
      <c r="M96" s="112"/>
      <c r="N96" s="113"/>
    </row>
    <row r="97" spans="2:12">
      <c r="B97" s="1"/>
      <c r="C97" s="3" t="s">
        <v>46</v>
      </c>
      <c r="D97" s="164">
        <v>9.1122746871059951E-2</v>
      </c>
      <c r="E97" s="115">
        <v>0.11741759639470756</v>
      </c>
      <c r="F97" s="115">
        <v>0.11536285647530516</v>
      </c>
      <c r="G97" s="115">
        <v>0.12033550483822814</v>
      </c>
      <c r="H97" s="162">
        <v>0.13003107026831182</v>
      </c>
      <c r="I97" s="164">
        <v>0.10386107407707276</v>
      </c>
      <c r="J97" s="115">
        <v>0.12797420245100516</v>
      </c>
      <c r="K97" s="162">
        <v>0.12270373349286419</v>
      </c>
      <c r="L97" s="1"/>
    </row>
    <row r="98" spans="2:12">
      <c r="B98" s="1"/>
      <c r="C98" s="384" t="s">
        <v>47</v>
      </c>
      <c r="D98" s="414">
        <v>0.86426023502873617</v>
      </c>
      <c r="E98" s="415">
        <v>0.99263986184348185</v>
      </c>
      <c r="F98" s="415">
        <v>0.89333866142106522</v>
      </c>
      <c r="G98" s="415">
        <v>0.78201629828391639</v>
      </c>
      <c r="H98" s="416">
        <v>0.90595396256011618</v>
      </c>
      <c r="I98" s="414">
        <v>0.92645270703666094</v>
      </c>
      <c r="J98" s="415">
        <v>0.89028933047627246</v>
      </c>
      <c r="K98" s="416">
        <v>0.86264511128135157</v>
      </c>
      <c r="L98" s="1"/>
    </row>
    <row r="99" spans="2:12">
      <c r="B99" s="1"/>
      <c r="C99" s="1"/>
      <c r="D99" s="1"/>
      <c r="E99" s="1"/>
      <c r="F99" s="1"/>
      <c r="G99" s="1"/>
      <c r="H99" s="123"/>
      <c r="I99" s="1"/>
      <c r="J99" s="1"/>
      <c r="K99" s="123"/>
      <c r="L99" s="1"/>
    </row>
    <row r="100" spans="2:12">
      <c r="B100" s="1"/>
      <c r="C100" s="1"/>
      <c r="D100" s="1"/>
      <c r="E100" s="1"/>
      <c r="F100" s="1"/>
      <c r="G100" s="1"/>
      <c r="H100" s="123"/>
      <c r="I100" s="1"/>
      <c r="J100" s="1"/>
      <c r="K100" s="123"/>
      <c r="L100" s="1"/>
    </row>
    <row r="101" spans="2:12">
      <c r="B101" s="1"/>
      <c r="C101" s="1"/>
      <c r="D101" s="1"/>
      <c r="E101" s="1"/>
      <c r="F101" s="1"/>
      <c r="G101" s="1"/>
      <c r="H101" s="123"/>
      <c r="I101" s="1"/>
      <c r="J101" s="1"/>
      <c r="K101" s="123"/>
      <c r="L101" s="1"/>
    </row>
    <row r="102" spans="2:12">
      <c r="B102" s="1"/>
      <c r="C102" s="1"/>
      <c r="D102" s="1"/>
      <c r="E102" s="1"/>
      <c r="F102" s="1"/>
      <c r="G102" s="1"/>
      <c r="H102" s="123"/>
      <c r="I102" s="1"/>
      <c r="J102" s="1"/>
      <c r="K102" s="123"/>
      <c r="L102" s="1"/>
    </row>
    <row r="103" spans="2:12"/>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8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7"/>
  <sheetViews>
    <sheetView showGridLines="0" showZeros="0" zoomScaleNormal="100" workbookViewId="0">
      <selection activeCell="E33" sqref="E33"/>
    </sheetView>
  </sheetViews>
  <sheetFormatPr defaultColWidth="9.140625" defaultRowHeight="15" zeroHeight="1"/>
  <cols>
    <col min="1" max="1" width="6.85546875" style="2" customWidth="1"/>
    <col min="2" max="2" width="8.85546875" style="2" customWidth="1"/>
    <col min="3" max="3" width="32.28515625" style="2" customWidth="1"/>
    <col min="4" max="4" width="7.85546875" style="2" customWidth="1"/>
    <col min="5" max="5" width="9.28515625" style="2" customWidth="1"/>
    <col min="6" max="6" width="8" style="2" customWidth="1"/>
    <col min="7" max="7" width="8.42578125" style="2" customWidth="1"/>
    <col min="8" max="8" width="9" style="206" customWidth="1"/>
    <col min="9" max="9" width="6.5703125" style="2" customWidth="1"/>
    <col min="10" max="10" width="8" style="2" customWidth="1"/>
    <col min="11" max="11" width="6.5703125" style="206" customWidth="1"/>
    <col min="12" max="13" width="8" style="2" customWidth="1"/>
    <col min="14" max="14" width="20.5703125" style="2" customWidth="1"/>
    <col min="15" max="16" width="11.42578125" style="2" customWidth="1"/>
    <col min="17" max="16384" width="9.140625" style="2"/>
  </cols>
  <sheetData>
    <row r="1" spans="2:15" ht="24" customHeight="1" thickBot="1">
      <c r="B1" s="1"/>
      <c r="C1" s="253" t="s">
        <v>3</v>
      </c>
      <c r="D1" s="252"/>
      <c r="E1" s="252"/>
      <c r="F1" s="252"/>
      <c r="G1" s="252"/>
      <c r="H1" s="252"/>
      <c r="I1" s="252"/>
      <c r="J1" s="252"/>
      <c r="K1" s="559"/>
      <c r="L1" s="1"/>
      <c r="M1" s="1"/>
      <c r="N1" s="1"/>
      <c r="O1" s="1"/>
    </row>
    <row r="2" spans="2:15" ht="24" customHeight="1">
      <c r="B2" s="1"/>
      <c r="C2" s="1"/>
      <c r="D2" s="1"/>
      <c r="E2" s="1"/>
      <c r="F2" s="1"/>
      <c r="G2" s="1"/>
      <c r="H2" s="123"/>
      <c r="I2" s="1"/>
      <c r="J2" s="1"/>
      <c r="K2" s="123"/>
      <c r="L2" s="1"/>
      <c r="M2" s="1"/>
      <c r="N2" s="1"/>
      <c r="O2" s="1"/>
    </row>
    <row r="3" spans="2:15" ht="18.75">
      <c r="B3" s="1"/>
      <c r="C3" s="256" t="s">
        <v>182</v>
      </c>
      <c r="D3" s="1"/>
      <c r="E3" s="1"/>
      <c r="F3" s="1"/>
      <c r="G3" s="1"/>
      <c r="H3" s="123"/>
      <c r="I3" s="1"/>
      <c r="J3" s="1"/>
      <c r="K3" s="123"/>
      <c r="L3" s="1"/>
      <c r="M3" s="1"/>
      <c r="N3" s="1"/>
      <c r="O3" s="1"/>
    </row>
    <row r="4" spans="2:15">
      <c r="B4" s="1"/>
      <c r="C4" s="844" t="s">
        <v>119</v>
      </c>
      <c r="D4" s="844"/>
      <c r="E4" s="844"/>
      <c r="F4" s="46"/>
      <c r="G4" s="46"/>
      <c r="H4" s="97"/>
      <c r="I4" s="46"/>
      <c r="J4" s="46"/>
      <c r="K4" s="97"/>
      <c r="L4" s="3"/>
      <c r="M4" s="3"/>
      <c r="N4" s="3"/>
      <c r="O4" s="1"/>
    </row>
    <row r="5" spans="2:15">
      <c r="B5" s="1"/>
      <c r="C5" s="15">
        <v>0</v>
      </c>
      <c r="D5" s="15">
        <v>2023</v>
      </c>
      <c r="E5" s="15" t="s">
        <v>348</v>
      </c>
      <c r="F5" s="15">
        <v>2022</v>
      </c>
      <c r="G5" s="15" t="s">
        <v>348</v>
      </c>
      <c r="H5" s="16" t="s">
        <v>348</v>
      </c>
      <c r="I5" s="850" t="s">
        <v>349</v>
      </c>
      <c r="J5" s="850"/>
      <c r="K5" s="16" t="s">
        <v>272</v>
      </c>
      <c r="L5" s="92"/>
      <c r="M5" s="85"/>
      <c r="N5" s="85"/>
      <c r="O5" s="1"/>
    </row>
    <row r="6" spans="2:15">
      <c r="B6" s="1"/>
      <c r="C6" s="15" t="s">
        <v>51</v>
      </c>
      <c r="D6" s="16" t="s">
        <v>347</v>
      </c>
      <c r="E6" s="16" t="s">
        <v>350</v>
      </c>
      <c r="F6" s="16" t="s">
        <v>351</v>
      </c>
      <c r="G6" s="16" t="s">
        <v>352</v>
      </c>
      <c r="H6" s="16" t="s">
        <v>347</v>
      </c>
      <c r="I6" s="16">
        <v>2023</v>
      </c>
      <c r="J6" s="16">
        <v>2022</v>
      </c>
      <c r="K6" s="16">
        <v>2022</v>
      </c>
      <c r="L6" s="86"/>
      <c r="M6" s="85"/>
      <c r="N6" s="85"/>
      <c r="O6" s="1"/>
    </row>
    <row r="7" spans="2:15">
      <c r="B7" s="1"/>
      <c r="C7" s="277" t="s">
        <v>359</v>
      </c>
      <c r="D7" s="513">
        <v>387.40398800000003</v>
      </c>
      <c r="E7" s="514">
        <v>377.653074</v>
      </c>
      <c r="F7" s="514">
        <v>412.63891799999999</v>
      </c>
      <c r="G7" s="514">
        <v>397.605681</v>
      </c>
      <c r="H7" s="514">
        <v>395.06817899999999</v>
      </c>
      <c r="I7" s="513">
        <v>765.05706199999997</v>
      </c>
      <c r="J7" s="514">
        <v>786.26873599999999</v>
      </c>
      <c r="K7" s="514">
        <v>1596.5133350000001</v>
      </c>
      <c r="L7" s="742"/>
      <c r="M7" s="95"/>
      <c r="N7" s="34"/>
      <c r="O7" s="1"/>
    </row>
    <row r="8" spans="2:15">
      <c r="B8" s="1"/>
      <c r="C8" s="277" t="s">
        <v>355</v>
      </c>
      <c r="D8" s="513">
        <v>-216.22666899999999</v>
      </c>
      <c r="E8" s="514">
        <v>-191.79558499999999</v>
      </c>
      <c r="F8" s="514">
        <v>-232.870136</v>
      </c>
      <c r="G8" s="514">
        <v>-207.96714600000001</v>
      </c>
      <c r="H8" s="514">
        <v>-206.41049100000001</v>
      </c>
      <c r="I8" s="513">
        <v>-408.02225399999998</v>
      </c>
      <c r="J8" s="514">
        <v>-408.89766300000002</v>
      </c>
      <c r="K8" s="514">
        <v>-849.73494500000004</v>
      </c>
      <c r="L8" s="95"/>
      <c r="M8" s="95"/>
      <c r="N8" s="34"/>
      <c r="O8" s="1"/>
    </row>
    <row r="9" spans="2:15">
      <c r="B9" s="1"/>
      <c r="C9" s="420" t="s">
        <v>356</v>
      </c>
      <c r="D9" s="428">
        <v>171.17731900000001</v>
      </c>
      <c r="E9" s="429">
        <v>185.85748899999999</v>
      </c>
      <c r="F9" s="429">
        <v>179.76878199999999</v>
      </c>
      <c r="G9" s="429">
        <v>189.63853499999999</v>
      </c>
      <c r="H9" s="429">
        <v>188.65768800000001</v>
      </c>
      <c r="I9" s="428">
        <v>357.034808</v>
      </c>
      <c r="J9" s="429">
        <v>377.37107300000002</v>
      </c>
      <c r="K9" s="429">
        <v>746.77838999999994</v>
      </c>
      <c r="L9" s="95"/>
      <c r="M9" s="95"/>
      <c r="N9" s="95"/>
      <c r="O9" s="1"/>
    </row>
    <row r="10" spans="2:15">
      <c r="B10" s="1"/>
      <c r="C10" s="3" t="s">
        <v>365</v>
      </c>
      <c r="D10" s="47">
        <v>68.603900999999993</v>
      </c>
      <c r="E10" s="95">
        <v>80.516660999999999</v>
      </c>
      <c r="F10" s="95">
        <v>52.834884000000002</v>
      </c>
      <c r="G10" s="95">
        <v>74.184866</v>
      </c>
      <c r="H10" s="95">
        <v>53.832321</v>
      </c>
      <c r="I10" s="47">
        <v>149.12056200000001</v>
      </c>
      <c r="J10" s="95">
        <v>135.39164400000001</v>
      </c>
      <c r="K10" s="95">
        <v>262.41139399999997</v>
      </c>
      <c r="L10" s="95"/>
      <c r="M10" s="95"/>
      <c r="N10" s="95"/>
      <c r="O10" s="1"/>
    </row>
    <row r="11" spans="2:15">
      <c r="B11" s="1"/>
      <c r="C11" s="30" t="s">
        <v>237</v>
      </c>
      <c r="D11" s="49">
        <v>53.398527000000001</v>
      </c>
      <c r="E11" s="101">
        <v>18.362598999999999</v>
      </c>
      <c r="F11" s="101">
        <v>37.583300999999999</v>
      </c>
      <c r="G11" s="101">
        <v>-115.685236</v>
      </c>
      <c r="H11" s="101">
        <v>11.139493999999999</v>
      </c>
      <c r="I11" s="49">
        <v>71.761126000000004</v>
      </c>
      <c r="J11" s="101">
        <v>-27.615314000000001</v>
      </c>
      <c r="K11" s="101">
        <v>-105.717249</v>
      </c>
      <c r="L11" s="95"/>
      <c r="M11" s="95"/>
      <c r="N11" s="95"/>
      <c r="O11" s="1"/>
    </row>
    <row r="12" spans="2:15">
      <c r="B12" s="1"/>
      <c r="C12" s="380" t="s">
        <v>323</v>
      </c>
      <c r="D12" s="587">
        <v>293.17974700000002</v>
      </c>
      <c r="E12" s="383">
        <v>284.73674899999997</v>
      </c>
      <c r="F12" s="383">
        <v>270.18696699999998</v>
      </c>
      <c r="G12" s="383">
        <v>148.13816499999999</v>
      </c>
      <c r="H12" s="383">
        <v>253.629503</v>
      </c>
      <c r="I12" s="587">
        <v>577.91649600000005</v>
      </c>
      <c r="J12" s="383">
        <v>485.147403</v>
      </c>
      <c r="K12" s="383">
        <v>903.47253499999999</v>
      </c>
      <c r="L12" s="102"/>
      <c r="M12" s="95"/>
      <c r="N12" s="95"/>
      <c r="O12" s="1"/>
    </row>
    <row r="13" spans="2:15" ht="9" customHeight="1">
      <c r="B13" s="1"/>
      <c r="C13" s="380"/>
      <c r="D13" s="587"/>
      <c r="E13" s="383"/>
      <c r="F13" s="383"/>
      <c r="G13" s="383"/>
      <c r="H13" s="383"/>
      <c r="I13" s="587"/>
      <c r="J13" s="383"/>
      <c r="K13" s="383"/>
      <c r="L13" s="102"/>
      <c r="M13" s="95"/>
      <c r="N13" s="95"/>
      <c r="O13" s="1"/>
    </row>
    <row r="14" spans="2:15">
      <c r="B14" s="1"/>
      <c r="C14" s="46" t="s">
        <v>165</v>
      </c>
      <c r="D14" s="714">
        <f>D7/AVERAGE(D15:E15)*4</f>
        <v>5.5154654621275435E-3</v>
      </c>
      <c r="E14" s="404">
        <f>E7/AVERAGE(E15:F15)*4</f>
        <v>5.4315946430071541E-3</v>
      </c>
      <c r="F14" s="404">
        <f>F7/AVERAGE(F15:G15)*4</f>
        <v>6.009726236341606E-3</v>
      </c>
      <c r="G14" s="404">
        <f>G7/AVERAGE(G15:H15)*4</f>
        <v>5.7776838409965203E-3</v>
      </c>
      <c r="H14" s="398">
        <v>5.6804310374450311E-3</v>
      </c>
      <c r="I14" s="397">
        <v>5.4935376664298659E-3</v>
      </c>
      <c r="J14" s="398">
        <v>5.568120227082988E-3</v>
      </c>
      <c r="K14" s="398">
        <v>5.7159237200579511E-3</v>
      </c>
      <c r="L14" s="36"/>
      <c r="M14" s="95"/>
      <c r="N14" s="95"/>
      <c r="O14" s="1"/>
    </row>
    <row r="15" spans="2:15">
      <c r="B15" s="1"/>
      <c r="C15" s="384" t="str">
        <f>C30</f>
        <v>Guaranteed reserves</v>
      </c>
      <c r="D15" s="424">
        <f>D30</f>
        <v>279357.89394885767</v>
      </c>
      <c r="E15" s="387">
        <f t="shared" ref="E15:H15" si="0">E30</f>
        <v>282558.76118771505</v>
      </c>
      <c r="F15" s="387">
        <f t="shared" si="0"/>
        <v>273672.84123674821</v>
      </c>
      <c r="G15" s="387">
        <f t="shared" si="0"/>
        <v>275621.95426287781</v>
      </c>
      <c r="H15" s="387">
        <f t="shared" si="0"/>
        <v>274917.93949693302</v>
      </c>
      <c r="I15" s="424">
        <f>I30</f>
        <v>279357.89394885767</v>
      </c>
      <c r="J15" s="633">
        <f>J30</f>
        <v>274917.93949693302</v>
      </c>
      <c r="K15" s="387">
        <f t="shared" ref="K15" si="1">K30</f>
        <v>273672.84123674821</v>
      </c>
      <c r="L15" s="36"/>
      <c r="M15" s="95"/>
      <c r="N15" s="95"/>
      <c r="O15" s="1"/>
    </row>
    <row r="16" spans="2:15">
      <c r="B16" s="1"/>
      <c r="C16" s="46"/>
      <c r="D16" s="102"/>
      <c r="E16" s="102"/>
      <c r="F16" s="102"/>
      <c r="G16" s="102"/>
      <c r="H16" s="102"/>
      <c r="I16" s="102"/>
      <c r="J16" s="102"/>
      <c r="K16" s="102"/>
      <c r="L16" s="36"/>
      <c r="M16" s="95"/>
      <c r="N16" s="95"/>
      <c r="O16" s="1"/>
    </row>
    <row r="17" spans="2:15">
      <c r="B17" s="1"/>
      <c r="C17" s="844" t="s">
        <v>203</v>
      </c>
      <c r="D17" s="844"/>
      <c r="E17" s="844"/>
      <c r="F17" s="50"/>
      <c r="G17" s="50"/>
      <c r="H17" s="209"/>
      <c r="I17" s="50"/>
      <c r="J17" s="50"/>
      <c r="K17" s="209"/>
      <c r="L17" s="92"/>
      <c r="M17" s="95"/>
      <c r="N17" s="95"/>
      <c r="O17" s="1"/>
    </row>
    <row r="18" spans="2:15">
      <c r="B18" s="1"/>
      <c r="C18" s="15">
        <v>0</v>
      </c>
      <c r="D18" s="15">
        <v>2023</v>
      </c>
      <c r="E18" s="15" t="s">
        <v>348</v>
      </c>
      <c r="F18" s="15">
        <v>2022</v>
      </c>
      <c r="G18" s="15" t="s">
        <v>348</v>
      </c>
      <c r="H18" s="16" t="s">
        <v>348</v>
      </c>
      <c r="I18" s="850" t="s">
        <v>349</v>
      </c>
      <c r="J18" s="850"/>
      <c r="K18" s="16" t="s">
        <v>272</v>
      </c>
      <c r="L18" s="86"/>
      <c r="M18" s="95"/>
      <c r="N18" s="95"/>
      <c r="O18" s="1"/>
    </row>
    <row r="19" spans="2:15">
      <c r="B19" s="1"/>
      <c r="C19" s="15" t="s">
        <v>51</v>
      </c>
      <c r="D19" s="16" t="s">
        <v>347</v>
      </c>
      <c r="E19" s="16" t="s">
        <v>350</v>
      </c>
      <c r="F19" s="16" t="s">
        <v>351</v>
      </c>
      <c r="G19" s="16" t="s">
        <v>352</v>
      </c>
      <c r="H19" s="16" t="s">
        <v>347</v>
      </c>
      <c r="I19" s="16">
        <v>2023</v>
      </c>
      <c r="J19" s="16">
        <v>2022</v>
      </c>
      <c r="K19" s="16">
        <v>2022</v>
      </c>
      <c r="L19" s="36"/>
      <c r="M19" s="95"/>
      <c r="N19" s="95"/>
      <c r="O19" s="1"/>
    </row>
    <row r="20" spans="2:15">
      <c r="B20" s="1"/>
      <c r="C20" s="3" t="s">
        <v>366</v>
      </c>
      <c r="D20" s="47">
        <v>57.990420999999998</v>
      </c>
      <c r="E20" s="95">
        <v>59.325664000000003</v>
      </c>
      <c r="F20" s="95">
        <v>36.820219999999999</v>
      </c>
      <c r="G20" s="95">
        <v>55.050961999999998</v>
      </c>
      <c r="H20" s="95">
        <v>83.978566000000001</v>
      </c>
      <c r="I20" s="47">
        <v>117.316085</v>
      </c>
      <c r="J20" s="95">
        <v>152.43781100000001</v>
      </c>
      <c r="K20" s="95">
        <v>244.30899299999999</v>
      </c>
      <c r="L20" s="36"/>
      <c r="M20" s="95"/>
      <c r="N20" s="95"/>
      <c r="O20" s="1"/>
    </row>
    <row r="21" spans="2:15">
      <c r="B21" s="1"/>
      <c r="C21" s="3" t="s">
        <v>79</v>
      </c>
      <c r="D21" s="47">
        <v>109.78238399999999</v>
      </c>
      <c r="E21" s="95">
        <v>119.351769</v>
      </c>
      <c r="F21" s="95">
        <v>136.970078</v>
      </c>
      <c r="G21" s="95">
        <v>149.181849</v>
      </c>
      <c r="H21" s="95">
        <v>94.079429000000005</v>
      </c>
      <c r="I21" s="47">
        <v>229.134153</v>
      </c>
      <c r="J21" s="95">
        <v>216.022492</v>
      </c>
      <c r="K21" s="95">
        <v>502.174419</v>
      </c>
      <c r="L21" s="36"/>
      <c r="M21" s="36"/>
      <c r="N21" s="34"/>
      <c r="O21" s="1"/>
    </row>
    <row r="22" spans="2:15">
      <c r="B22" s="1"/>
      <c r="C22" s="3" t="s">
        <v>78</v>
      </c>
      <c r="D22" s="47">
        <v>7.5412369999999997</v>
      </c>
      <c r="E22" s="95">
        <v>4.5430330000000003</v>
      </c>
      <c r="F22" s="95">
        <v>13.483601999999999</v>
      </c>
      <c r="G22" s="95">
        <v>11.417265</v>
      </c>
      <c r="H22" s="95">
        <v>5.4189860000000003</v>
      </c>
      <c r="I22" s="47">
        <v>12.08427</v>
      </c>
      <c r="J22" s="95">
        <v>8.2294909999999994</v>
      </c>
      <c r="K22" s="95">
        <v>33.130358000000001</v>
      </c>
      <c r="L22" s="36"/>
      <c r="M22" s="36"/>
      <c r="N22" s="34"/>
      <c r="O22" s="1"/>
    </row>
    <row r="23" spans="2:15">
      <c r="B23" s="1"/>
      <c r="C23" s="3" t="s">
        <v>81</v>
      </c>
      <c r="D23" s="49">
        <v>117.86570500000001</v>
      </c>
      <c r="E23" s="101">
        <v>101.516283</v>
      </c>
      <c r="F23" s="101">
        <v>82.913066999999998</v>
      </c>
      <c r="G23" s="101">
        <v>-67.511910999999998</v>
      </c>
      <c r="H23" s="101">
        <v>70.152522000000005</v>
      </c>
      <c r="I23" s="49">
        <v>219.38198800000001</v>
      </c>
      <c r="J23" s="101">
        <v>108.45760900000001</v>
      </c>
      <c r="K23" s="101">
        <v>123.85876500000001</v>
      </c>
      <c r="L23" s="95"/>
      <c r="M23" s="95"/>
      <c r="N23" s="87"/>
      <c r="O23" s="1"/>
    </row>
    <row r="24" spans="2:15">
      <c r="B24" s="1"/>
      <c r="C24" s="380" t="str">
        <f>C12</f>
        <v>Cash equivalent earnings before amortisation</v>
      </c>
      <c r="D24" s="381">
        <f>SUM(D20:D23)</f>
        <v>293.17974700000002</v>
      </c>
      <c r="E24" s="382">
        <f t="shared" ref="E24:K24" si="2">SUM(E20:E23)</f>
        <v>284.73674900000003</v>
      </c>
      <c r="F24" s="382">
        <f t="shared" si="2"/>
        <v>270.18696699999998</v>
      </c>
      <c r="G24" s="382">
        <f t="shared" si="2"/>
        <v>148.13816500000001</v>
      </c>
      <c r="H24" s="383">
        <f t="shared" si="2"/>
        <v>253.629503</v>
      </c>
      <c r="I24" s="381">
        <f t="shared" si="2"/>
        <v>577.91649600000005</v>
      </c>
      <c r="J24" s="382">
        <f t="shared" si="2"/>
        <v>485.147403</v>
      </c>
      <c r="K24" s="383">
        <f t="shared" si="2"/>
        <v>903.47253500000011</v>
      </c>
      <c r="L24" s="95"/>
      <c r="M24" s="95"/>
      <c r="N24" s="87"/>
      <c r="O24" s="1"/>
    </row>
    <row r="25" spans="2:15">
      <c r="B25" s="1"/>
      <c r="C25" s="24"/>
      <c r="D25" s="37"/>
      <c r="E25" s="37"/>
      <c r="F25" s="37"/>
      <c r="G25" s="37"/>
      <c r="H25" s="102"/>
      <c r="I25" s="37"/>
      <c r="J25" s="37"/>
      <c r="K25" s="102"/>
      <c r="L25" s="95"/>
      <c r="M25" s="95"/>
      <c r="N25" s="87"/>
      <c r="O25" s="1"/>
    </row>
    <row r="26" spans="2:15" ht="18.75">
      <c r="B26" s="1"/>
      <c r="C26" s="256" t="s">
        <v>0</v>
      </c>
      <c r="D26" s="1"/>
      <c r="E26" s="1"/>
      <c r="F26" s="1"/>
      <c r="G26" s="1"/>
      <c r="H26" s="123"/>
      <c r="I26" s="1"/>
      <c r="J26" s="1"/>
      <c r="K26" s="123"/>
      <c r="L26" s="1"/>
      <c r="M26" s="1"/>
      <c r="N26" s="1"/>
      <c r="O26" s="1"/>
    </row>
    <row r="27" spans="2:15">
      <c r="B27" s="1"/>
      <c r="C27" s="844" t="s">
        <v>120</v>
      </c>
      <c r="D27" s="844"/>
      <c r="E27" s="844"/>
      <c r="F27" s="3"/>
      <c r="G27" s="3"/>
      <c r="H27" s="207"/>
      <c r="I27" s="3"/>
      <c r="J27" s="3"/>
      <c r="K27" s="207"/>
      <c r="L27" s="3"/>
      <c r="M27" s="1"/>
      <c r="N27" s="1"/>
      <c r="O27" s="1"/>
    </row>
    <row r="28" spans="2:15">
      <c r="B28" s="1"/>
      <c r="C28" s="15">
        <v>0</v>
      </c>
      <c r="D28" s="15">
        <v>2023</v>
      </c>
      <c r="E28" s="15" t="s">
        <v>348</v>
      </c>
      <c r="F28" s="15">
        <v>2022</v>
      </c>
      <c r="G28" s="15" t="s">
        <v>348</v>
      </c>
      <c r="H28" s="16" t="s">
        <v>348</v>
      </c>
      <c r="I28" s="850" t="s">
        <v>349</v>
      </c>
      <c r="J28" s="850"/>
      <c r="K28" s="16" t="s">
        <v>272</v>
      </c>
      <c r="L28" s="92"/>
      <c r="M28" s="1"/>
      <c r="N28" s="1"/>
      <c r="O28" s="1"/>
    </row>
    <row r="29" spans="2:15">
      <c r="B29" s="1"/>
      <c r="C29" s="15" t="s">
        <v>51</v>
      </c>
      <c r="D29" s="16" t="s">
        <v>347</v>
      </c>
      <c r="E29" s="16" t="s">
        <v>350</v>
      </c>
      <c r="F29" s="16" t="s">
        <v>351</v>
      </c>
      <c r="G29" s="16" t="s">
        <v>352</v>
      </c>
      <c r="H29" s="16" t="s">
        <v>347</v>
      </c>
      <c r="I29" s="16">
        <v>2023</v>
      </c>
      <c r="J29" s="16">
        <v>2022</v>
      </c>
      <c r="K29" s="16">
        <v>2022</v>
      </c>
      <c r="L29" s="85"/>
      <c r="M29" s="1"/>
      <c r="N29" s="1"/>
      <c r="O29" s="1"/>
    </row>
    <row r="30" spans="2:15">
      <c r="B30" s="1"/>
      <c r="C30" s="32" t="s">
        <v>48</v>
      </c>
      <c r="D30" s="137">
        <v>279357.89394885767</v>
      </c>
      <c r="E30" s="138">
        <v>282558.76118771505</v>
      </c>
      <c r="F30" s="138">
        <v>273672.84123674821</v>
      </c>
      <c r="G30" s="138">
        <v>275621.95426287781</v>
      </c>
      <c r="H30" s="138">
        <v>274917.93949693302</v>
      </c>
      <c r="I30" s="137">
        <f>D30</f>
        <v>279357.89394885767</v>
      </c>
      <c r="J30" s="138">
        <f>HLOOKUP($D$29,$E$29:$H$34,2,FALSE)</f>
        <v>274917.93949693302</v>
      </c>
      <c r="K30" s="138">
        <f>HLOOKUP("Q4",$E$29:$H$30,2,FALSE)</f>
        <v>273672.84123674821</v>
      </c>
      <c r="L30" s="52"/>
      <c r="M30" s="1"/>
      <c r="N30" s="1"/>
      <c r="O30" s="1"/>
    </row>
    <row r="31" spans="2:15">
      <c r="B31" s="1"/>
      <c r="C31" s="3" t="s">
        <v>60</v>
      </c>
      <c r="D31" s="13">
        <f>D30/(D30+'1. Key figures'!D14)</f>
        <v>0.43889175954900111</v>
      </c>
      <c r="E31" s="53">
        <f>E30/(E30+'1. Key figures'!E14)</f>
        <v>0.45143956754698761</v>
      </c>
      <c r="F31" s="53">
        <f>F30/(F30+'1. Key figures'!F14)</f>
        <v>0.46490463101201979</v>
      </c>
      <c r="G31" s="53">
        <f>G30/(G30+'1. Key figures'!G14)</f>
        <v>0.47688852282845456</v>
      </c>
      <c r="H31" s="210">
        <f>H30/(H30+'1. Key figures'!H14)</f>
        <v>0.49872916671336864</v>
      </c>
      <c r="I31" s="13">
        <f>D31</f>
        <v>0.43889175954900111</v>
      </c>
      <c r="J31" s="53">
        <f>HLOOKUP($D$29,$E$29:$H$34,3,FALSE)</f>
        <v>0.49872916671336864</v>
      </c>
      <c r="K31" s="695">
        <f>HLOOKUP("Q4",$E$29:$H$31,3,FALSE)</f>
        <v>0.46490463101201979</v>
      </c>
      <c r="L31" s="131"/>
      <c r="M31" s="1"/>
      <c r="N31" s="1"/>
      <c r="O31" s="1"/>
    </row>
    <row r="32" spans="2:15">
      <c r="B32" s="1"/>
      <c r="C32" s="32" t="s">
        <v>274</v>
      </c>
      <c r="D32" s="137">
        <v>-2486.0790656500003</v>
      </c>
      <c r="E32" s="138">
        <v>-2197.9450269200001</v>
      </c>
      <c r="F32" s="138">
        <v>-2845.8581517000011</v>
      </c>
      <c r="G32" s="138">
        <v>-2719.7332104799998</v>
      </c>
      <c r="H32" s="138">
        <v>-2453.6927359800002</v>
      </c>
      <c r="I32" s="137">
        <v>-4744.0240925700009</v>
      </c>
      <c r="J32" s="138">
        <v>-4934.7906747600009</v>
      </c>
      <c r="K32" s="138">
        <v>-10187.454227090004</v>
      </c>
      <c r="L32" s="52"/>
      <c r="M32" s="1"/>
      <c r="N32" s="1"/>
      <c r="O32" s="1"/>
    </row>
    <row r="33" spans="2:15">
      <c r="B33" s="1"/>
      <c r="C33" s="3" t="s">
        <v>85</v>
      </c>
      <c r="D33" s="13">
        <v>5.9595045315760577E-2</v>
      </c>
      <c r="E33" s="53">
        <v>6.5289318255242187E-2</v>
      </c>
      <c r="F33" s="53">
        <v>6.2654936253823873E-2</v>
      </c>
      <c r="G33" s="53">
        <v>6.2467243530058392E-2</v>
      </c>
      <c r="H33" s="210">
        <v>6.9263287078084768E-2</v>
      </c>
      <c r="I33" s="13">
        <f>D33</f>
        <v>5.9595045315760577E-2</v>
      </c>
      <c r="J33" s="53">
        <f>HLOOKUP($D$29,$E$29:$H$34,5,FALSE)</f>
        <v>6.9263287078084768E-2</v>
      </c>
      <c r="K33" s="635">
        <f>HLOOKUP("Q4",$E$29:$H$33,5,FALSE)</f>
        <v>6.2654936253823873E-2</v>
      </c>
      <c r="L33" s="131"/>
      <c r="M33" s="1"/>
      <c r="N33" s="1"/>
      <c r="O33" s="1"/>
    </row>
    <row r="34" spans="2:15">
      <c r="B34" s="1"/>
      <c r="C34" s="384" t="s">
        <v>86</v>
      </c>
      <c r="D34" s="425">
        <v>0.2114106947785534</v>
      </c>
      <c r="E34" s="426">
        <v>0.18969722890565335</v>
      </c>
      <c r="F34" s="426">
        <v>0.18970000000000001</v>
      </c>
      <c r="G34" s="426">
        <v>0.18206507259168242</v>
      </c>
      <c r="H34" s="427">
        <v>0.17525294185046592</v>
      </c>
      <c r="I34" s="425">
        <f>D34</f>
        <v>0.2114106947785534</v>
      </c>
      <c r="J34" s="632">
        <f>HLOOKUP($D$29,$E$29:$H$34,6,FALSE)</f>
        <v>0.17525294185046592</v>
      </c>
      <c r="K34" s="427">
        <f>HLOOKUP("Q4",$E$29:$H$34,6,FALSE)</f>
        <v>0.18970000000000001</v>
      </c>
      <c r="L34" s="132"/>
      <c r="M34" s="1"/>
      <c r="N34" s="1"/>
      <c r="O34" s="1"/>
    </row>
    <row r="35" spans="2:15">
      <c r="B35" s="1"/>
      <c r="C35" s="1"/>
      <c r="D35" s="740"/>
      <c r="E35" s="1"/>
      <c r="F35" s="1"/>
      <c r="G35" s="1"/>
      <c r="H35" s="123"/>
      <c r="I35" s="1"/>
      <c r="J35" s="1"/>
      <c r="K35" s="123"/>
      <c r="L35" s="1"/>
      <c r="M35" s="1"/>
      <c r="N35" s="1"/>
      <c r="O35" s="1"/>
    </row>
    <row r="36" spans="2:15" ht="18.75">
      <c r="B36" s="1"/>
      <c r="C36" s="256" t="s">
        <v>183</v>
      </c>
      <c r="D36" s="740"/>
      <c r="E36" s="1"/>
      <c r="F36" s="1"/>
      <c r="G36" s="1"/>
      <c r="H36" s="123"/>
      <c r="I36" s="1"/>
      <c r="J36" s="1"/>
      <c r="K36" s="123"/>
      <c r="L36" s="1"/>
      <c r="M36" s="1"/>
      <c r="N36" s="1"/>
      <c r="O36" s="1"/>
    </row>
    <row r="37" spans="2:15">
      <c r="B37" s="1"/>
      <c r="C37" s="251" t="s">
        <v>277</v>
      </c>
      <c r="D37" s="251"/>
      <c r="E37" s="251"/>
      <c r="F37" s="50"/>
      <c r="G37" s="50"/>
      <c r="H37" s="209"/>
      <c r="I37" s="50"/>
      <c r="J37" s="50"/>
      <c r="K37" s="209"/>
      <c r="L37" s="36"/>
      <c r="M37" s="36"/>
      <c r="N37" s="3"/>
      <c r="O37" s="1"/>
    </row>
    <row r="38" spans="2:15">
      <c r="B38" s="1"/>
      <c r="C38" s="15">
        <v>0</v>
      </c>
      <c r="D38" s="15">
        <v>2023</v>
      </c>
      <c r="E38" s="15" t="s">
        <v>348</v>
      </c>
      <c r="F38" s="15">
        <v>2022</v>
      </c>
      <c r="G38" s="15" t="s">
        <v>348</v>
      </c>
      <c r="H38" s="16" t="s">
        <v>348</v>
      </c>
      <c r="I38" s="850" t="s">
        <v>349</v>
      </c>
      <c r="J38" s="850"/>
      <c r="K38" s="16" t="s">
        <v>272</v>
      </c>
      <c r="L38" s="92"/>
      <c r="M38" s="85"/>
      <c r="N38" s="85"/>
      <c r="O38" s="1"/>
    </row>
    <row r="39" spans="2:15">
      <c r="B39" s="1"/>
      <c r="C39" s="15" t="s">
        <v>51</v>
      </c>
      <c r="D39" s="16" t="s">
        <v>347</v>
      </c>
      <c r="E39" s="16" t="s">
        <v>350</v>
      </c>
      <c r="F39" s="16" t="s">
        <v>351</v>
      </c>
      <c r="G39" s="16" t="s">
        <v>352</v>
      </c>
      <c r="H39" s="16" t="s">
        <v>347</v>
      </c>
      <c r="I39" s="16">
        <v>2023</v>
      </c>
      <c r="J39" s="16">
        <v>2022</v>
      </c>
      <c r="K39" s="16">
        <v>2022</v>
      </c>
      <c r="L39" s="86"/>
      <c r="M39" s="85"/>
      <c r="N39" s="85"/>
      <c r="O39" s="1"/>
    </row>
    <row r="40" spans="2:15">
      <c r="B40" s="1"/>
      <c r="C40" s="277" t="s">
        <v>359</v>
      </c>
      <c r="D40" s="503">
        <v>135.648865</v>
      </c>
      <c r="E40" s="511">
        <v>126.35018599999999</v>
      </c>
      <c r="F40" s="511">
        <v>139.59271100000001</v>
      </c>
      <c r="G40" s="511">
        <v>132.874</v>
      </c>
      <c r="H40" s="512">
        <v>124.43023700000001</v>
      </c>
      <c r="I40" s="503">
        <v>261.99905100000001</v>
      </c>
      <c r="J40" s="511">
        <v>238.60968500000001</v>
      </c>
      <c r="K40" s="512">
        <v>511.07639599999999</v>
      </c>
      <c r="L40" s="36"/>
      <c r="M40" s="36"/>
      <c r="N40" s="34"/>
      <c r="O40" s="1"/>
    </row>
    <row r="41" spans="2:15">
      <c r="B41" s="1"/>
      <c r="C41" s="277" t="s">
        <v>355</v>
      </c>
      <c r="D41" s="503">
        <v>-85.672606999999999</v>
      </c>
      <c r="E41" s="511">
        <v>-68.154262000000003</v>
      </c>
      <c r="F41" s="511">
        <v>-90.184696000000002</v>
      </c>
      <c r="G41" s="511">
        <v>-70.736555999999993</v>
      </c>
      <c r="H41" s="512">
        <v>-67.309910000000002</v>
      </c>
      <c r="I41" s="503">
        <v>-153.82686899999999</v>
      </c>
      <c r="J41" s="511">
        <v>-130.46355399999999</v>
      </c>
      <c r="K41" s="512">
        <v>-291.38480600000003</v>
      </c>
      <c r="L41" s="36"/>
      <c r="M41" s="36"/>
      <c r="N41" s="34"/>
      <c r="O41" s="1"/>
    </row>
    <row r="42" spans="2:15">
      <c r="B42" s="1"/>
      <c r="C42" s="420" t="s">
        <v>356</v>
      </c>
      <c r="D42" s="451">
        <v>49.976258000000001</v>
      </c>
      <c r="E42" s="506">
        <v>58.195923999999998</v>
      </c>
      <c r="F42" s="506">
        <v>49.408014999999999</v>
      </c>
      <c r="G42" s="506">
        <v>62.137444000000002</v>
      </c>
      <c r="H42" s="429">
        <v>57.120327000000003</v>
      </c>
      <c r="I42" s="451">
        <v>108.17218200000001</v>
      </c>
      <c r="J42" s="506">
        <v>108.146131</v>
      </c>
      <c r="K42" s="429">
        <v>219.69158999999999</v>
      </c>
      <c r="L42" s="95"/>
      <c r="M42" s="95"/>
      <c r="N42" s="34"/>
      <c r="O42" s="1"/>
    </row>
    <row r="43" spans="2:15">
      <c r="B43" s="1"/>
      <c r="C43" s="3" t="s">
        <v>365</v>
      </c>
      <c r="D43" s="19">
        <v>11.924783</v>
      </c>
      <c r="E43" s="36">
        <v>4.2115470000000004</v>
      </c>
      <c r="F43" s="36">
        <v>-5.9429540000000003</v>
      </c>
      <c r="G43" s="36">
        <v>-1.4331640000000001</v>
      </c>
      <c r="H43" s="95">
        <v>27.529554000000001</v>
      </c>
      <c r="I43" s="19">
        <v>16.136330000000001</v>
      </c>
      <c r="J43" s="36">
        <v>45.534753000000002</v>
      </c>
      <c r="K43" s="95">
        <v>38.158634999999997</v>
      </c>
      <c r="L43" s="36"/>
      <c r="M43" s="36"/>
      <c r="N43" s="34"/>
      <c r="O43" s="1"/>
    </row>
    <row r="44" spans="2:15">
      <c r="B44" s="1"/>
      <c r="C44" s="30" t="s">
        <v>237</v>
      </c>
      <c r="D44" s="341">
        <v>-3.9106200000000002</v>
      </c>
      <c r="E44" s="342">
        <v>-3.081807</v>
      </c>
      <c r="F44" s="342">
        <v>-6.6448410000000004</v>
      </c>
      <c r="G44" s="342">
        <v>-5.6533179999999996</v>
      </c>
      <c r="H44" s="343">
        <v>-0.671315</v>
      </c>
      <c r="I44" s="341">
        <v>-6.9924270000000002</v>
      </c>
      <c r="J44" s="342">
        <v>-1.2430730000000001</v>
      </c>
      <c r="K44" s="343">
        <v>-13.541232000000001</v>
      </c>
      <c r="L44" s="36"/>
      <c r="M44" s="36"/>
      <c r="N44" s="34"/>
      <c r="O44" s="1"/>
    </row>
    <row r="45" spans="2:15">
      <c r="B45" s="1"/>
      <c r="C45" s="380" t="s">
        <v>323</v>
      </c>
      <c r="D45" s="381">
        <v>57.990420999999998</v>
      </c>
      <c r="E45" s="382">
        <v>59.325664000000003</v>
      </c>
      <c r="F45" s="382">
        <v>36.820219999999999</v>
      </c>
      <c r="G45" s="382">
        <v>55.050961999999998</v>
      </c>
      <c r="H45" s="383">
        <v>83.978566000000001</v>
      </c>
      <c r="I45" s="381">
        <v>117.316085</v>
      </c>
      <c r="J45" s="382">
        <v>152.43781100000001</v>
      </c>
      <c r="K45" s="383">
        <v>244.30899299999999</v>
      </c>
      <c r="L45" s="95"/>
      <c r="M45" s="95"/>
      <c r="N45" s="34"/>
      <c r="O45" s="1"/>
    </row>
    <row r="46" spans="2:15" ht="9" customHeight="1">
      <c r="B46" s="1"/>
      <c r="C46" s="3"/>
      <c r="D46" s="47"/>
      <c r="E46" s="95"/>
      <c r="F46" s="95"/>
      <c r="G46" s="95"/>
      <c r="H46" s="95"/>
      <c r="I46" s="47"/>
      <c r="J46" s="95"/>
      <c r="K46" s="95"/>
      <c r="L46" s="95"/>
      <c r="M46" s="683"/>
      <c r="N46" s="34"/>
      <c r="O46" s="1"/>
    </row>
    <row r="47" spans="2:15">
      <c r="B47" s="1"/>
      <c r="C47" s="396" t="s">
        <v>165</v>
      </c>
      <c r="D47" s="431">
        <f>D40/AVERAGE(D48,E48)*4</f>
        <v>1.228283067537995E-2</v>
      </c>
      <c r="E47" s="430">
        <f>E40/AVERAGE(E48,(F48))*4</f>
        <v>1.1822632662131863E-2</v>
      </c>
      <c r="F47" s="430">
        <v>1.3379089094406361E-2</v>
      </c>
      <c r="G47" s="430">
        <f>G40/AVERAGE(G48:H48)*4</f>
        <v>1.2992583293992273E-2</v>
      </c>
      <c r="H47" s="398">
        <v>1.2151584912550993E-2</v>
      </c>
      <c r="I47" s="397">
        <v>1.2105856600341016E-2</v>
      </c>
      <c r="J47" s="398">
        <v>1.197265165769344E-2</v>
      </c>
      <c r="K47" s="398">
        <v>1.2641291295673969E-2</v>
      </c>
      <c r="L47" s="95"/>
      <c r="M47" s="95"/>
      <c r="N47" s="95"/>
      <c r="O47" s="1"/>
    </row>
    <row r="48" spans="2:15">
      <c r="B48" s="1"/>
      <c r="C48" s="3" t="s">
        <v>64</v>
      </c>
      <c r="D48" s="19">
        <v>44367.549658985881</v>
      </c>
      <c r="E48" s="36">
        <v>43982.680730104075</v>
      </c>
      <c r="F48" s="36">
        <v>41514.476873178151</v>
      </c>
      <c r="G48" s="36">
        <v>41052.292305381932</v>
      </c>
      <c r="H48" s="95">
        <v>40763</v>
      </c>
      <c r="I48" s="19">
        <v>44367.549658985881</v>
      </c>
      <c r="J48" s="36">
        <v>40763</v>
      </c>
      <c r="K48" s="95">
        <v>41514.476873178151</v>
      </c>
      <c r="L48" s="95"/>
      <c r="M48" s="95"/>
      <c r="N48" s="95"/>
      <c r="O48" s="1"/>
    </row>
    <row r="49" spans="2:15">
      <c r="B49" s="1"/>
      <c r="C49" s="384" t="s">
        <v>367</v>
      </c>
      <c r="D49" s="385">
        <v>87.770658999999995</v>
      </c>
      <c r="E49" s="386">
        <v>83.726892000000007</v>
      </c>
      <c r="F49" s="386">
        <v>87.259979000000001</v>
      </c>
      <c r="G49" s="386">
        <v>82.878813037770371</v>
      </c>
      <c r="H49" s="387">
        <v>81.372619</v>
      </c>
      <c r="I49" s="385">
        <v>171.49196699999999</v>
      </c>
      <c r="J49" s="386">
        <v>155.865183</v>
      </c>
      <c r="K49" s="387">
        <v>326.00397503777037</v>
      </c>
      <c r="L49" s="95"/>
      <c r="M49" s="95"/>
      <c r="N49" s="95"/>
      <c r="O49" s="1"/>
    </row>
    <row r="50" spans="2:15">
      <c r="B50" s="1"/>
      <c r="C50" s="3"/>
      <c r="D50" s="36"/>
      <c r="E50" s="36"/>
      <c r="F50" s="36"/>
      <c r="G50" s="36"/>
      <c r="H50" s="95"/>
      <c r="I50" s="36"/>
      <c r="J50" s="36"/>
      <c r="K50" s="95"/>
      <c r="L50" s="36"/>
      <c r="M50" s="36"/>
      <c r="N50" s="3"/>
      <c r="O50" s="1"/>
    </row>
    <row r="51" spans="2:15">
      <c r="B51" s="1"/>
      <c r="C51" s="844" t="s">
        <v>121</v>
      </c>
      <c r="D51" s="844"/>
      <c r="E51" s="844"/>
      <c r="F51" s="50"/>
      <c r="G51" s="50"/>
      <c r="H51" s="209"/>
      <c r="I51" s="50"/>
      <c r="J51" s="50"/>
      <c r="K51" s="209"/>
      <c r="L51" s="92"/>
      <c r="M51" s="85"/>
      <c r="N51" s="85"/>
      <c r="O51" s="1"/>
    </row>
    <row r="52" spans="2:15">
      <c r="B52" s="1"/>
      <c r="C52" s="15">
        <v>0</v>
      </c>
      <c r="D52" s="15">
        <v>2023</v>
      </c>
      <c r="E52" s="15" t="s">
        <v>348</v>
      </c>
      <c r="F52" s="15">
        <v>2022</v>
      </c>
      <c r="G52" s="15" t="s">
        <v>348</v>
      </c>
      <c r="H52" s="16" t="s">
        <v>348</v>
      </c>
      <c r="I52" s="850" t="s">
        <v>349</v>
      </c>
      <c r="J52" s="850"/>
      <c r="K52" s="16" t="s">
        <v>272</v>
      </c>
      <c r="L52" s="86"/>
      <c r="M52" s="85"/>
      <c r="N52" s="85"/>
      <c r="O52" s="1"/>
    </row>
    <row r="53" spans="2:15">
      <c r="B53" s="1"/>
      <c r="C53" s="15" t="s">
        <v>51</v>
      </c>
      <c r="D53" s="16" t="s">
        <v>347</v>
      </c>
      <c r="E53" s="16" t="s">
        <v>350</v>
      </c>
      <c r="F53" s="16" t="s">
        <v>351</v>
      </c>
      <c r="G53" s="16" t="s">
        <v>352</v>
      </c>
      <c r="H53" s="16" t="s">
        <v>347</v>
      </c>
      <c r="I53" s="16">
        <v>2023</v>
      </c>
      <c r="J53" s="16">
        <v>2022</v>
      </c>
      <c r="K53" s="16">
        <v>2022</v>
      </c>
      <c r="L53" s="36"/>
      <c r="M53" s="36"/>
      <c r="N53" s="34"/>
      <c r="O53" s="1"/>
    </row>
    <row r="54" spans="2:15">
      <c r="B54" s="1"/>
      <c r="C54" s="277" t="s">
        <v>359</v>
      </c>
      <c r="D54" s="503">
        <v>119.345488</v>
      </c>
      <c r="E54" s="511">
        <v>121.63658100000001</v>
      </c>
      <c r="F54" s="511">
        <v>142.684833</v>
      </c>
      <c r="G54" s="511">
        <v>139.24629899999999</v>
      </c>
      <c r="H54" s="512">
        <v>140.25850700000001</v>
      </c>
      <c r="I54" s="503">
        <v>240.982069</v>
      </c>
      <c r="J54" s="511">
        <v>278.53692100000001</v>
      </c>
      <c r="K54" s="512">
        <v>560.46805300000005</v>
      </c>
      <c r="L54" s="36"/>
      <c r="M54" s="36"/>
      <c r="N54" s="34"/>
      <c r="O54" s="1"/>
    </row>
    <row r="55" spans="2:15">
      <c r="B55" s="1"/>
      <c r="C55" s="277" t="s">
        <v>355</v>
      </c>
      <c r="D55" s="503">
        <v>-68.533651000000006</v>
      </c>
      <c r="E55" s="511">
        <v>-65.271690000000007</v>
      </c>
      <c r="F55" s="511">
        <v>-65.938654999999997</v>
      </c>
      <c r="G55" s="511">
        <v>-64.461958999999993</v>
      </c>
      <c r="H55" s="512">
        <v>-63.589044999999999</v>
      </c>
      <c r="I55" s="503">
        <v>-133.805341</v>
      </c>
      <c r="J55" s="511">
        <v>-128.67466400000001</v>
      </c>
      <c r="K55" s="512">
        <v>-259.07527800000003</v>
      </c>
      <c r="L55" s="36"/>
      <c r="M55" s="36"/>
      <c r="N55" s="34"/>
      <c r="O55" s="1"/>
    </row>
    <row r="56" spans="2:15">
      <c r="B56" s="1"/>
      <c r="C56" s="420" t="s">
        <v>356</v>
      </c>
      <c r="D56" s="451">
        <v>50.811836999999997</v>
      </c>
      <c r="E56" s="506">
        <v>56.364891</v>
      </c>
      <c r="F56" s="506">
        <v>76.746178</v>
      </c>
      <c r="G56" s="506">
        <v>74.78434</v>
      </c>
      <c r="H56" s="429">
        <v>76.669461999999996</v>
      </c>
      <c r="I56" s="451">
        <v>107.176728</v>
      </c>
      <c r="J56" s="506">
        <v>149.862257</v>
      </c>
      <c r="K56" s="429">
        <v>301.39277499999997</v>
      </c>
      <c r="L56" s="95"/>
      <c r="M56" s="95"/>
      <c r="N56" s="34"/>
      <c r="O56" s="1"/>
    </row>
    <row r="57" spans="2:15">
      <c r="B57" s="1"/>
      <c r="C57" s="163" t="s">
        <v>365</v>
      </c>
      <c r="D57" s="176">
        <v>59.433056999999998</v>
      </c>
      <c r="E57" s="177">
        <v>63.05247</v>
      </c>
      <c r="F57" s="177">
        <v>61.517223000000001</v>
      </c>
      <c r="G57" s="177">
        <v>71.548107000000002</v>
      </c>
      <c r="H57" s="178">
        <v>24.250050000000002</v>
      </c>
      <c r="I57" s="176">
        <v>122.485527</v>
      </c>
      <c r="J57" s="177">
        <v>74.531706999999997</v>
      </c>
      <c r="K57" s="178">
        <v>207.597037</v>
      </c>
      <c r="L57" s="36"/>
      <c r="M57" s="36"/>
      <c r="N57" s="34"/>
      <c r="O57" s="1"/>
    </row>
    <row r="58" spans="2:15">
      <c r="B58" s="1"/>
      <c r="C58" s="30" t="s">
        <v>237</v>
      </c>
      <c r="D58" s="341">
        <v>-0.46250999999999998</v>
      </c>
      <c r="E58" s="342">
        <v>-6.5591999999999998E-2</v>
      </c>
      <c r="F58" s="342">
        <v>-1.293323</v>
      </c>
      <c r="G58" s="342">
        <v>2.849402</v>
      </c>
      <c r="H58" s="343">
        <v>-6.8400829999999999</v>
      </c>
      <c r="I58" s="341">
        <v>-0.52810199999999996</v>
      </c>
      <c r="J58" s="342">
        <v>-8.3714720000000007</v>
      </c>
      <c r="K58" s="343">
        <v>-6.8153930000000003</v>
      </c>
      <c r="L58" s="95"/>
      <c r="M58" s="95"/>
      <c r="N58" s="34"/>
      <c r="O58" s="1"/>
    </row>
    <row r="59" spans="2:15">
      <c r="B59" s="1"/>
      <c r="C59" s="380" t="s">
        <v>323</v>
      </c>
      <c r="D59" s="381">
        <v>109.78238399999999</v>
      </c>
      <c r="E59" s="382">
        <v>119.351769</v>
      </c>
      <c r="F59" s="382">
        <v>136.970078</v>
      </c>
      <c r="G59" s="382">
        <v>149.181849</v>
      </c>
      <c r="H59" s="383">
        <v>94.079429000000005</v>
      </c>
      <c r="I59" s="381">
        <v>229.134153</v>
      </c>
      <c r="J59" s="382">
        <v>216.022492</v>
      </c>
      <c r="K59" s="383">
        <v>502.174419</v>
      </c>
      <c r="L59" s="95"/>
      <c r="M59" s="95"/>
      <c r="N59" s="34"/>
      <c r="O59" s="1"/>
    </row>
    <row r="60" spans="2:15" ht="9" customHeight="1">
      <c r="B60" s="1"/>
      <c r="C60" s="3"/>
      <c r="D60" s="47"/>
      <c r="E60" s="95"/>
      <c r="F60" s="95"/>
      <c r="G60" s="95"/>
      <c r="H60" s="95"/>
      <c r="I60" s="47"/>
      <c r="J60" s="95"/>
      <c r="K60" s="95"/>
      <c r="L60" s="37"/>
      <c r="M60" s="37"/>
      <c r="N60" s="87"/>
      <c r="O60" s="1"/>
    </row>
    <row r="61" spans="2:15">
      <c r="B61" s="1"/>
      <c r="C61" s="396" t="s">
        <v>165</v>
      </c>
      <c r="D61" s="397">
        <f>D54/AVERAGE(D62,E62)*4</f>
        <v>3.3259849641508361E-3</v>
      </c>
      <c r="E61" s="430">
        <f>E54/AVERAGE(E62,F62)*4</f>
        <v>3.3878274859981206E-3</v>
      </c>
      <c r="F61" s="430">
        <v>3.9821336411507563E-3</v>
      </c>
      <c r="G61" s="430">
        <f>G54/AVERAGE(G62:H62)*4</f>
        <v>3.8849688432703124E-3</v>
      </c>
      <c r="H61" s="398">
        <v>3.8749777275333729E-3</v>
      </c>
      <c r="I61" s="397">
        <v>3.3618288548355698E-3</v>
      </c>
      <c r="J61" s="398">
        <v>3.8081653538832366E-3</v>
      </c>
      <c r="K61" s="398">
        <v>3.8657104033362373E-3</v>
      </c>
      <c r="L61" s="36"/>
      <c r="M61" s="36"/>
      <c r="N61" s="3"/>
      <c r="O61" s="1"/>
    </row>
    <row r="62" spans="2:15">
      <c r="B62" s="1"/>
      <c r="C62" s="384" t="s">
        <v>64</v>
      </c>
      <c r="D62" s="385">
        <v>143180.03811772089</v>
      </c>
      <c r="E62" s="386">
        <v>143881.96435400788</v>
      </c>
      <c r="F62" s="386">
        <v>143350.08982283217</v>
      </c>
      <c r="G62" s="386">
        <v>142927.56520874315</v>
      </c>
      <c r="H62" s="387">
        <v>143811</v>
      </c>
      <c r="I62" s="385">
        <v>143180.03811772089</v>
      </c>
      <c r="J62" s="386">
        <v>143811</v>
      </c>
      <c r="K62" s="387">
        <v>143350.08982283217</v>
      </c>
      <c r="L62" s="36"/>
      <c r="M62" s="36"/>
      <c r="N62" s="3"/>
      <c r="O62" s="1"/>
    </row>
    <row r="63" spans="2:15">
      <c r="B63" s="1"/>
      <c r="C63" s="46"/>
      <c r="D63" s="50"/>
      <c r="E63" s="50"/>
      <c r="F63" s="50"/>
      <c r="G63" s="50"/>
      <c r="H63" s="209"/>
      <c r="I63" s="50"/>
      <c r="J63" s="50"/>
      <c r="K63" s="209"/>
      <c r="L63" s="92"/>
      <c r="M63" s="85"/>
      <c r="N63" s="85"/>
      <c r="O63" s="1"/>
    </row>
    <row r="64" spans="2:15">
      <c r="B64" s="1"/>
      <c r="C64" s="844" t="s">
        <v>122</v>
      </c>
      <c r="D64" s="844"/>
      <c r="E64" s="844"/>
      <c r="F64" s="50"/>
      <c r="G64" s="50"/>
      <c r="H64" s="209"/>
      <c r="I64" s="50"/>
      <c r="J64" s="50"/>
      <c r="K64" s="209"/>
      <c r="L64" s="86"/>
      <c r="M64" s="85"/>
      <c r="N64" s="85"/>
      <c r="O64" s="1"/>
    </row>
    <row r="65" spans="2:15">
      <c r="B65" s="1"/>
      <c r="C65" s="15">
        <v>0</v>
      </c>
      <c r="D65" s="15">
        <v>2023</v>
      </c>
      <c r="E65" s="15" t="s">
        <v>348</v>
      </c>
      <c r="F65" s="15">
        <v>2022</v>
      </c>
      <c r="G65" s="15" t="s">
        <v>348</v>
      </c>
      <c r="H65" s="16" t="s">
        <v>348</v>
      </c>
      <c r="I65" s="850" t="s">
        <v>349</v>
      </c>
      <c r="J65" s="850"/>
      <c r="K65" s="16" t="s">
        <v>272</v>
      </c>
      <c r="L65" s="36"/>
      <c r="M65" s="36"/>
      <c r="N65" s="34"/>
      <c r="O65" s="1"/>
    </row>
    <row r="66" spans="2:15">
      <c r="B66" s="1"/>
      <c r="C66" s="15" t="s">
        <v>51</v>
      </c>
      <c r="D66" s="16" t="s">
        <v>347</v>
      </c>
      <c r="E66" s="16" t="s">
        <v>350</v>
      </c>
      <c r="F66" s="16" t="s">
        <v>351</v>
      </c>
      <c r="G66" s="16" t="s">
        <v>352</v>
      </c>
      <c r="H66" s="16" t="s">
        <v>347</v>
      </c>
      <c r="I66" s="16">
        <v>2023</v>
      </c>
      <c r="J66" s="16">
        <v>2022</v>
      </c>
      <c r="K66" s="16">
        <v>2022</v>
      </c>
      <c r="L66" s="36"/>
      <c r="M66" s="36"/>
      <c r="N66" s="34"/>
      <c r="O66" s="1"/>
    </row>
    <row r="67" spans="2:15">
      <c r="B67" s="1"/>
      <c r="C67" s="277" t="s">
        <v>359</v>
      </c>
      <c r="D67" s="503">
        <v>1.245995</v>
      </c>
      <c r="E67" s="511">
        <v>1.507725</v>
      </c>
      <c r="F67" s="511">
        <v>3.7874340000000002</v>
      </c>
      <c r="G67" s="511">
        <v>-1.6093500000000001</v>
      </c>
      <c r="H67" s="512">
        <v>1.8175829999999999</v>
      </c>
      <c r="I67" s="503">
        <v>2.7537199999999999</v>
      </c>
      <c r="J67" s="511">
        <v>3.6656939999999998</v>
      </c>
      <c r="K67" s="512">
        <v>5.8437780000000004</v>
      </c>
      <c r="L67" s="36"/>
      <c r="M67" s="36"/>
      <c r="N67" s="34"/>
      <c r="O67" s="1"/>
    </row>
    <row r="68" spans="2:15">
      <c r="B68" s="1"/>
      <c r="C68" s="277" t="s">
        <v>355</v>
      </c>
      <c r="D68" s="503">
        <v>0</v>
      </c>
      <c r="E68" s="511">
        <v>0</v>
      </c>
      <c r="F68" s="511">
        <v>-0.105271</v>
      </c>
      <c r="G68" s="511">
        <v>-0.22758300000000001</v>
      </c>
      <c r="H68" s="512">
        <v>0</v>
      </c>
      <c r="I68" s="503">
        <v>0</v>
      </c>
      <c r="J68" s="511">
        <v>0</v>
      </c>
      <c r="K68" s="512">
        <v>-0.33285399999999998</v>
      </c>
      <c r="L68" s="95"/>
      <c r="M68" s="95"/>
      <c r="N68" s="34"/>
      <c r="O68" s="1"/>
    </row>
    <row r="69" spans="2:15">
      <c r="B69" s="1"/>
      <c r="C69" s="420" t="s">
        <v>356</v>
      </c>
      <c r="D69" s="451">
        <v>1.245995</v>
      </c>
      <c r="E69" s="506">
        <v>1.507725</v>
      </c>
      <c r="F69" s="506">
        <v>3.6821630000000001</v>
      </c>
      <c r="G69" s="506">
        <v>-1.8369329999999999</v>
      </c>
      <c r="H69" s="429">
        <v>1.8175829999999999</v>
      </c>
      <c r="I69" s="451">
        <v>2.7537199999999999</v>
      </c>
      <c r="J69" s="506">
        <v>3.6656939999999998</v>
      </c>
      <c r="K69" s="429">
        <v>5.5109240000000002</v>
      </c>
      <c r="L69" s="36"/>
      <c r="M69" s="36"/>
      <c r="N69" s="34"/>
      <c r="O69" s="1"/>
    </row>
    <row r="70" spans="2:15">
      <c r="B70" s="1"/>
      <c r="C70" s="163" t="s">
        <v>365</v>
      </c>
      <c r="D70" s="176">
        <v>-0.232796</v>
      </c>
      <c r="E70" s="177">
        <v>-1.267204</v>
      </c>
      <c r="F70" s="177">
        <v>0.488427</v>
      </c>
      <c r="G70" s="177">
        <v>0.57154199999999999</v>
      </c>
      <c r="H70" s="178">
        <v>0</v>
      </c>
      <c r="I70" s="176">
        <v>-1.5</v>
      </c>
      <c r="J70" s="177">
        <v>0</v>
      </c>
      <c r="K70" s="178">
        <v>1.0599689999999999</v>
      </c>
      <c r="L70" s="95"/>
      <c r="M70" s="95"/>
      <c r="N70" s="34"/>
      <c r="O70" s="1"/>
    </row>
    <row r="71" spans="2:15">
      <c r="B71" s="1"/>
      <c r="C71" s="30" t="s">
        <v>237</v>
      </c>
      <c r="D71" s="341">
        <v>6.5280379999999996</v>
      </c>
      <c r="E71" s="342">
        <v>4.3025120000000001</v>
      </c>
      <c r="F71" s="342">
        <v>9.3130120000000005</v>
      </c>
      <c r="G71" s="342">
        <v>12.682656</v>
      </c>
      <c r="H71" s="343">
        <v>3.6014029999999999</v>
      </c>
      <c r="I71" s="341">
        <v>10.830550000000001</v>
      </c>
      <c r="J71" s="342">
        <v>4.5637970000000001</v>
      </c>
      <c r="K71" s="343">
        <v>26.559464999999999</v>
      </c>
      <c r="L71" s="37"/>
      <c r="M71" s="37"/>
      <c r="N71" s="34"/>
      <c r="O71" s="1"/>
    </row>
    <row r="72" spans="2:15">
      <c r="B72" s="1"/>
      <c r="C72" s="380" t="s">
        <v>323</v>
      </c>
      <c r="D72" s="381">
        <v>7.5412369999999997</v>
      </c>
      <c r="E72" s="382">
        <v>4.5430330000000003</v>
      </c>
      <c r="F72" s="382">
        <v>13.483601999999999</v>
      </c>
      <c r="G72" s="382">
        <v>11.417265</v>
      </c>
      <c r="H72" s="383">
        <v>5.4189860000000003</v>
      </c>
      <c r="I72" s="381">
        <v>12.08427</v>
      </c>
      <c r="J72" s="382">
        <v>8.2294909999999994</v>
      </c>
      <c r="K72" s="383">
        <v>33.130358000000001</v>
      </c>
      <c r="L72" s="37"/>
      <c r="M72" s="37"/>
      <c r="N72" s="34"/>
      <c r="O72" s="1"/>
    </row>
    <row r="73" spans="2:15" ht="9" customHeight="1">
      <c r="B73" s="1"/>
      <c r="C73" s="24"/>
      <c r="D73" s="432"/>
      <c r="E73" s="102"/>
      <c r="F73" s="102"/>
      <c r="G73" s="102"/>
      <c r="H73" s="102"/>
      <c r="I73" s="432"/>
      <c r="J73" s="102"/>
      <c r="K73" s="102"/>
      <c r="L73" s="36"/>
      <c r="M73" s="36"/>
      <c r="N73" s="3"/>
      <c r="O73" s="1"/>
    </row>
    <row r="74" spans="2:15">
      <c r="B74" s="1"/>
      <c r="C74" s="396" t="s">
        <v>165</v>
      </c>
      <c r="D74" s="431">
        <f>D67/AVERAGE(D75,E75)*4</f>
        <v>5.2858517646339309E-4</v>
      </c>
      <c r="E74" s="430">
        <f>E67/AVERAGE(E75,F75)*4</f>
        <v>6.241335400286826E-4</v>
      </c>
      <c r="F74" s="430">
        <v>1.536104188069101E-3</v>
      </c>
      <c r="G74" s="430">
        <f>G67/AVERAGE(G75:H75)*4</f>
        <v>-6.4648199996561733E-4</v>
      </c>
      <c r="H74" s="398">
        <v>7.122050086497447E-4</v>
      </c>
      <c r="I74" s="397">
        <v>5.7892823282947709E-4</v>
      </c>
      <c r="J74" s="398">
        <v>7.0604743888212271E-4</v>
      </c>
      <c r="K74" s="398">
        <v>5.756899498046079E-4</v>
      </c>
      <c r="L74" s="3"/>
      <c r="M74" s="3"/>
      <c r="N74" s="3"/>
      <c r="O74" s="1"/>
    </row>
    <row r="75" spans="2:15">
      <c r="B75" s="1"/>
      <c r="C75" s="384" t="s">
        <v>64</v>
      </c>
      <c r="D75" s="385">
        <v>9250.4148869399996</v>
      </c>
      <c r="E75" s="386">
        <v>9607.3973330179415</v>
      </c>
      <c r="F75" s="386">
        <v>9718.2745407379371</v>
      </c>
      <c r="G75" s="386">
        <v>9885.1716531701404</v>
      </c>
      <c r="H75" s="387">
        <v>10030</v>
      </c>
      <c r="I75" s="385">
        <v>9250.4148869399996</v>
      </c>
      <c r="J75" s="386">
        <v>10030</v>
      </c>
      <c r="K75" s="387">
        <v>9718.2745407379371</v>
      </c>
      <c r="L75" s="92"/>
      <c r="M75" s="85"/>
      <c r="N75" s="85"/>
      <c r="O75" s="1"/>
    </row>
    <row r="76" spans="2:15">
      <c r="B76" s="1"/>
      <c r="C76" s="46"/>
      <c r="D76" s="50"/>
      <c r="E76" s="50"/>
      <c r="F76" s="50"/>
      <c r="G76" s="50"/>
      <c r="H76" s="209"/>
      <c r="I76" s="50"/>
      <c r="J76" s="50"/>
      <c r="K76" s="209"/>
      <c r="L76" s="86"/>
      <c r="M76" s="85"/>
      <c r="N76" s="85"/>
      <c r="O76" s="1"/>
    </row>
    <row r="77" spans="2:15">
      <c r="B77" s="1"/>
      <c r="C77" s="844" t="s">
        <v>275</v>
      </c>
      <c r="D77" s="844"/>
      <c r="E77" s="844"/>
      <c r="F77" s="46"/>
      <c r="G77" s="46"/>
      <c r="H77" s="97"/>
      <c r="I77" s="46"/>
      <c r="J77" s="46"/>
      <c r="K77" s="97"/>
      <c r="L77" s="36"/>
      <c r="M77" s="36"/>
      <c r="N77" s="34"/>
      <c r="O77" s="1"/>
    </row>
    <row r="78" spans="2:15">
      <c r="B78" s="1"/>
      <c r="C78" s="15">
        <v>0</v>
      </c>
      <c r="D78" s="15">
        <v>2023</v>
      </c>
      <c r="E78" s="15" t="s">
        <v>348</v>
      </c>
      <c r="F78" s="15">
        <v>2022</v>
      </c>
      <c r="G78" s="15" t="s">
        <v>348</v>
      </c>
      <c r="H78" s="16" t="s">
        <v>348</v>
      </c>
      <c r="I78" s="850" t="s">
        <v>349</v>
      </c>
      <c r="J78" s="850"/>
      <c r="K78" s="16" t="s">
        <v>272</v>
      </c>
      <c r="L78" s="36"/>
      <c r="M78" s="36"/>
      <c r="N78" s="34"/>
      <c r="O78" s="1"/>
    </row>
    <row r="79" spans="2:15">
      <c r="B79" s="1"/>
      <c r="C79" s="15" t="s">
        <v>51</v>
      </c>
      <c r="D79" s="16" t="s">
        <v>347</v>
      </c>
      <c r="E79" s="16" t="s">
        <v>350</v>
      </c>
      <c r="F79" s="16" t="s">
        <v>351</v>
      </c>
      <c r="G79" s="16" t="s">
        <v>352</v>
      </c>
      <c r="H79" s="16" t="s">
        <v>347</v>
      </c>
      <c r="I79" s="16">
        <v>2023</v>
      </c>
      <c r="J79" s="16">
        <v>2022</v>
      </c>
      <c r="K79" s="16">
        <v>2022</v>
      </c>
      <c r="L79" s="36"/>
      <c r="M79" s="36"/>
      <c r="N79" s="34"/>
      <c r="O79" s="1"/>
    </row>
    <row r="80" spans="2:15">
      <c r="B80" s="1"/>
      <c r="C80" s="277" t="s">
        <v>359</v>
      </c>
      <c r="D80" s="503">
        <v>131.16363999999999</v>
      </c>
      <c r="E80" s="511">
        <v>128.158582</v>
      </c>
      <c r="F80" s="511">
        <v>126.57393999999999</v>
      </c>
      <c r="G80" s="511">
        <v>127.09473199999999</v>
      </c>
      <c r="H80" s="512">
        <v>128.56185199999999</v>
      </c>
      <c r="I80" s="503">
        <v>259.32222200000001</v>
      </c>
      <c r="J80" s="511">
        <v>265.456436</v>
      </c>
      <c r="K80" s="512">
        <v>519.12510799999995</v>
      </c>
      <c r="L80" s="95"/>
      <c r="M80" s="95"/>
      <c r="N80" s="34"/>
      <c r="O80" s="1"/>
    </row>
    <row r="81" spans="2:15">
      <c r="B81" s="1"/>
      <c r="C81" s="277" t="s">
        <v>355</v>
      </c>
      <c r="D81" s="503">
        <v>-62.020411000000003</v>
      </c>
      <c r="E81" s="511">
        <v>-58.369633</v>
      </c>
      <c r="F81" s="511">
        <v>-76.641514000000001</v>
      </c>
      <c r="G81" s="511">
        <v>-72.541048000000004</v>
      </c>
      <c r="H81" s="512">
        <v>-75.511536000000007</v>
      </c>
      <c r="I81" s="503">
        <v>-120.390044</v>
      </c>
      <c r="J81" s="511">
        <v>-149.759445</v>
      </c>
      <c r="K81" s="512">
        <v>-298.94200699999999</v>
      </c>
      <c r="L81" s="36"/>
      <c r="M81" s="36"/>
      <c r="N81" s="34"/>
      <c r="O81" s="1"/>
    </row>
    <row r="82" spans="2:15">
      <c r="B82" s="1"/>
      <c r="C82" s="420" t="s">
        <v>356</v>
      </c>
      <c r="D82" s="451">
        <v>69.143229000000005</v>
      </c>
      <c r="E82" s="506">
        <v>69.788949000000002</v>
      </c>
      <c r="F82" s="506">
        <v>49.932426</v>
      </c>
      <c r="G82" s="506">
        <v>54.553683999999997</v>
      </c>
      <c r="H82" s="429">
        <v>53.050316000000002</v>
      </c>
      <c r="I82" s="451">
        <v>138.93217799999999</v>
      </c>
      <c r="J82" s="506">
        <v>115.696991</v>
      </c>
      <c r="K82" s="429">
        <v>220.18310099999999</v>
      </c>
      <c r="L82" s="95"/>
      <c r="M82" s="95"/>
      <c r="N82" s="34"/>
      <c r="O82" s="1"/>
    </row>
    <row r="83" spans="2:15">
      <c r="B83" s="1"/>
      <c r="C83" s="163" t="s">
        <v>365</v>
      </c>
      <c r="D83" s="176">
        <v>-2.5211429999999999</v>
      </c>
      <c r="E83" s="177">
        <v>14.519848</v>
      </c>
      <c r="F83" s="177">
        <v>-3.2278120000000001</v>
      </c>
      <c r="G83" s="177">
        <v>3.4983810000000002</v>
      </c>
      <c r="H83" s="178">
        <v>2.0527169999999999</v>
      </c>
      <c r="I83" s="176">
        <v>11.998704999999999</v>
      </c>
      <c r="J83" s="177">
        <v>15.325184</v>
      </c>
      <c r="K83" s="178">
        <v>15.595753</v>
      </c>
      <c r="L83" s="37"/>
      <c r="M83" s="37"/>
      <c r="N83" s="87"/>
      <c r="O83" s="1"/>
    </row>
    <row r="84" spans="2:15">
      <c r="B84" s="1"/>
      <c r="C84" s="30" t="s">
        <v>237</v>
      </c>
      <c r="D84" s="341">
        <v>51.243619000000002</v>
      </c>
      <c r="E84" s="342">
        <v>17.207485999999999</v>
      </c>
      <c r="F84" s="342">
        <v>36.208452999999999</v>
      </c>
      <c r="G84" s="342">
        <v>-125.563976</v>
      </c>
      <c r="H84" s="343">
        <v>15.049488999999999</v>
      </c>
      <c r="I84" s="341">
        <v>68.451104999999998</v>
      </c>
      <c r="J84" s="342">
        <v>-22.564565999999999</v>
      </c>
      <c r="K84" s="343">
        <v>-111.920089</v>
      </c>
      <c r="L84" s="1"/>
      <c r="M84" s="1"/>
      <c r="N84" s="1"/>
      <c r="O84" s="1"/>
    </row>
    <row r="85" spans="2:15">
      <c r="B85" s="1"/>
      <c r="C85" s="380" t="s">
        <v>323</v>
      </c>
      <c r="D85" s="381">
        <v>117.86570500000001</v>
      </c>
      <c r="E85" s="382">
        <v>101.516283</v>
      </c>
      <c r="F85" s="382">
        <v>82.913066999999998</v>
      </c>
      <c r="G85" s="382">
        <v>-67.511910999999998</v>
      </c>
      <c r="H85" s="383">
        <v>70.152522000000005</v>
      </c>
      <c r="I85" s="381">
        <v>219.38198800000001</v>
      </c>
      <c r="J85" s="382">
        <v>108.45760900000001</v>
      </c>
      <c r="K85" s="383">
        <v>123.85876500000001</v>
      </c>
      <c r="L85" s="1"/>
      <c r="M85" s="1"/>
      <c r="N85" s="1"/>
      <c r="O85" s="1"/>
    </row>
    <row r="86" spans="2:15" ht="9" customHeight="1">
      <c r="B86" s="1"/>
      <c r="C86" s="3"/>
      <c r="D86" s="47"/>
      <c r="E86" s="95"/>
      <c r="F86" s="95"/>
      <c r="G86" s="95"/>
      <c r="H86" s="95"/>
      <c r="I86" s="47"/>
      <c r="J86" s="95"/>
      <c r="K86" s="95"/>
      <c r="L86" s="1"/>
      <c r="M86" s="1"/>
      <c r="N86" s="1"/>
      <c r="O86" s="1"/>
    </row>
    <row r="87" spans="2:15">
      <c r="B87" s="1"/>
      <c r="C87" s="396" t="s">
        <v>165</v>
      </c>
      <c r="D87" s="431">
        <f>D80/AVERAGE(D88:E88)*4</f>
        <v>6.2590536107516278E-3</v>
      </c>
      <c r="E87" s="430">
        <f>E80/AVERAGE(E88:F88)*4</f>
        <v>6.244908923004334E-3</v>
      </c>
      <c r="F87" s="430">
        <f>F80/AVERAGE(F88:G88)*4</f>
        <v>6.2953738120779855E-3</v>
      </c>
      <c r="G87" s="430">
        <f>G80/AVERAGE(G88:H88)*4</f>
        <v>6.2735387915426313E-3</v>
      </c>
      <c r="H87" s="398">
        <v>6.2526185483624507E-3</v>
      </c>
      <c r="I87" s="397">
        <v>6.306049725041403E-3</v>
      </c>
      <c r="J87" s="398">
        <v>6.1812024651132945E-3</v>
      </c>
      <c r="K87" s="398">
        <v>6.201893192909526E-3</v>
      </c>
      <c r="L87" s="1"/>
      <c r="M87" s="1"/>
      <c r="N87" s="1"/>
      <c r="O87" s="1"/>
    </row>
    <row r="88" spans="2:15">
      <c r="B88" s="1"/>
      <c r="C88" s="384" t="s">
        <v>64</v>
      </c>
      <c r="D88" s="385">
        <v>82559.891285210877</v>
      </c>
      <c r="E88" s="386">
        <v>85086.718770585081</v>
      </c>
      <c r="F88" s="386">
        <v>79090</v>
      </c>
      <c r="G88" s="386">
        <v>81756.925095582585</v>
      </c>
      <c r="H88" s="387">
        <v>80313.939496933046</v>
      </c>
      <c r="I88" s="385">
        <v>82559.891285210877</v>
      </c>
      <c r="J88" s="636">
        <v>80313.939496933046</v>
      </c>
      <c r="K88" s="387">
        <v>79090</v>
      </c>
      <c r="L88" s="310"/>
      <c r="M88" s="1"/>
      <c r="N88" s="1"/>
      <c r="O88" s="1"/>
    </row>
    <row r="89" spans="2:15">
      <c r="B89" s="1"/>
      <c r="C89" s="353"/>
      <c r="D89" s="1"/>
      <c r="E89" s="1"/>
      <c r="F89" s="1"/>
      <c r="G89" s="1"/>
      <c r="H89" s="123"/>
      <c r="I89" s="1"/>
      <c r="J89" s="1"/>
      <c r="K89" s="123"/>
      <c r="L89" s="1"/>
      <c r="M89" s="1"/>
      <c r="N89" s="1"/>
      <c r="O89" s="1"/>
    </row>
    <row r="90" spans="2:15">
      <c r="B90" s="1"/>
      <c r="C90" s="251" t="s">
        <v>291</v>
      </c>
      <c r="D90" s="251"/>
      <c r="E90" s="251"/>
      <c r="F90" s="1"/>
      <c r="G90" s="1"/>
      <c r="H90" s="123"/>
      <c r="I90" s="1"/>
      <c r="J90" s="1"/>
      <c r="K90" s="123"/>
      <c r="L90" s="1"/>
      <c r="M90" s="1"/>
      <c r="N90" s="1"/>
      <c r="O90" s="1"/>
    </row>
    <row r="91" spans="2:15" ht="15" customHeight="1">
      <c r="B91" s="1"/>
      <c r="C91" s="15">
        <v>0</v>
      </c>
      <c r="D91" s="15">
        <v>2023</v>
      </c>
      <c r="E91" s="15" t="s">
        <v>348</v>
      </c>
      <c r="F91" s="15">
        <v>2022</v>
      </c>
      <c r="G91" s="15" t="s">
        <v>348</v>
      </c>
      <c r="H91" s="16" t="s">
        <v>348</v>
      </c>
      <c r="I91" s="850" t="s">
        <v>349</v>
      </c>
      <c r="J91" s="850"/>
      <c r="K91" s="16" t="s">
        <v>272</v>
      </c>
      <c r="L91"/>
      <c r="M91" s="85"/>
      <c r="N91" s="85"/>
      <c r="O91" s="1"/>
    </row>
    <row r="92" spans="2:15">
      <c r="B92" s="1"/>
      <c r="C92" s="15"/>
      <c r="D92" s="16" t="s">
        <v>347</v>
      </c>
      <c r="E92" s="16" t="s">
        <v>350</v>
      </c>
      <c r="F92" s="16" t="s">
        <v>351</v>
      </c>
      <c r="G92" s="16" t="s">
        <v>352</v>
      </c>
      <c r="H92" s="16" t="s">
        <v>347</v>
      </c>
      <c r="I92" s="16">
        <v>2023</v>
      </c>
      <c r="J92" s="16">
        <v>2022</v>
      </c>
      <c r="K92" s="16">
        <v>2022</v>
      </c>
      <c r="L92"/>
      <c r="M92" s="85"/>
      <c r="N92" s="85"/>
      <c r="O92" s="1"/>
    </row>
    <row r="93" spans="2:15">
      <c r="B93" s="1"/>
      <c r="C93" s="3" t="s">
        <v>514</v>
      </c>
      <c r="D93" s="11">
        <v>1.63855651457534E-3</v>
      </c>
      <c r="E93" s="33">
        <v>8.5705613056406005E-3</v>
      </c>
      <c r="F93" s="33">
        <v>7.0441668438753213E-3</v>
      </c>
      <c r="G93" s="33">
        <v>2.3514696909103794E-3</v>
      </c>
      <c r="H93" s="208">
        <v>-4.523388473800849E-3</v>
      </c>
      <c r="I93" s="11">
        <v>1.020911782021594E-2</v>
      </c>
      <c r="J93" s="33">
        <v>-2.0042519425410577E-2</v>
      </c>
      <c r="K93" s="208">
        <v>-1.0646882890624876E-2</v>
      </c>
      <c r="L93"/>
      <c r="M93" s="33"/>
      <c r="N93" s="33"/>
      <c r="O93" s="1"/>
    </row>
    <row r="94" spans="2:15">
      <c r="B94" s="1"/>
      <c r="C94" s="3" t="s">
        <v>515</v>
      </c>
      <c r="D94" s="11">
        <v>6.361485348855167E-3</v>
      </c>
      <c r="E94" s="33">
        <v>1.0975622406512064E-2</v>
      </c>
      <c r="F94" s="33">
        <v>8.1082493371416042E-3</v>
      </c>
      <c r="G94" s="33">
        <v>6.79505440816075E-4</v>
      </c>
      <c r="H94" s="208">
        <v>-7.56332704366669E-3</v>
      </c>
      <c r="I94" s="11">
        <v>1.7337107755367231E-2</v>
      </c>
      <c r="J94" s="33">
        <v>-1.5050396219403295E-2</v>
      </c>
      <c r="K94" s="208">
        <v>-6.2626414414456155E-3</v>
      </c>
      <c r="L94"/>
      <c r="M94" s="33"/>
      <c r="N94" s="33"/>
      <c r="O94" s="1"/>
    </row>
    <row r="95" spans="2:15">
      <c r="B95" s="1"/>
      <c r="C95" s="3" t="s">
        <v>516</v>
      </c>
      <c r="D95" s="11">
        <v>-3.8450220472165952E-3</v>
      </c>
      <c r="E95" s="33">
        <v>9.1178731033574323E-3</v>
      </c>
      <c r="F95" s="33">
        <v>2.1267736009271676E-3</v>
      </c>
      <c r="G95" s="33">
        <v>-1.0963121488472005E-3</v>
      </c>
      <c r="H95" s="208">
        <v>-9.3575127879845788E-3</v>
      </c>
      <c r="I95" s="11">
        <v>5.272851056140837E-3</v>
      </c>
      <c r="J95" s="33">
        <v>-3.1315898446254486E-2</v>
      </c>
      <c r="K95" s="208">
        <v>-3.0285436994174519E-2</v>
      </c>
      <c r="L95"/>
      <c r="M95" s="33"/>
      <c r="N95" s="33"/>
      <c r="O95" s="1"/>
    </row>
    <row r="96" spans="2:15">
      <c r="B96" s="1"/>
      <c r="C96" s="384" t="s">
        <v>517</v>
      </c>
      <c r="D96" s="372">
        <v>2.2966622978739304E-2</v>
      </c>
      <c r="E96" s="407">
        <v>2.8478701279786467E-2</v>
      </c>
      <c r="F96" s="407">
        <v>1.0765211945970687E-2</v>
      </c>
      <c r="G96" s="407">
        <v>-4.5704537248286714E-3</v>
      </c>
      <c r="H96" s="408">
        <v>-2.4784726728519946E-2</v>
      </c>
      <c r="I96" s="372">
        <v>5.1445324258525771E-2</v>
      </c>
      <c r="J96" s="408">
        <v>-3.7408811718638857E-2</v>
      </c>
      <c r="K96" s="407">
        <v>-3.1214053497496841E-2</v>
      </c>
      <c r="L96"/>
      <c r="M96" s="33"/>
      <c r="N96" s="33"/>
      <c r="O96" s="1"/>
    </row>
    <row r="97" spans="2:15">
      <c r="B97" s="1"/>
      <c r="C97" s="380" t="s">
        <v>518</v>
      </c>
      <c r="D97" s="433">
        <v>2.9082586168760471E-3</v>
      </c>
      <c r="E97" s="434">
        <v>1.04044672210859E-2</v>
      </c>
      <c r="F97" s="434">
        <v>6.7413578226690474E-3</v>
      </c>
      <c r="G97" s="434">
        <v>1.2592782735671992E-3</v>
      </c>
      <c r="H97" s="435">
        <v>-6.8625540992293121E-3</v>
      </c>
      <c r="I97" s="433">
        <v>1.3312725837961947E-2</v>
      </c>
      <c r="J97" s="434">
        <v>-2.2537033866629197E-2</v>
      </c>
      <c r="K97" s="435">
        <v>-1.453639777039295E-2</v>
      </c>
      <c r="L97"/>
      <c r="M97" s="33"/>
      <c r="N97" s="33"/>
      <c r="O97" s="1"/>
    </row>
    <row r="98" spans="2:15" ht="15" customHeight="1">
      <c r="B98" s="1"/>
      <c r="C98" s="46"/>
      <c r="D98" s="46"/>
      <c r="E98" s="46"/>
      <c r="F98" s="46"/>
      <c r="G98" s="46"/>
      <c r="H98" s="97"/>
      <c r="I98" s="46"/>
      <c r="J98" s="46"/>
      <c r="K98" s="97"/>
      <c r="L98"/>
      <c r="M98" s="3"/>
      <c r="N98" s="3"/>
      <c r="O98" s="1"/>
    </row>
    <row r="99" spans="2:15" ht="15" customHeight="1">
      <c r="B99" s="1"/>
      <c r="C99" s="203" t="s">
        <v>292</v>
      </c>
      <c r="D99" s="203"/>
      <c r="E99" s="203"/>
      <c r="F99" s="46"/>
      <c r="G99" s="46"/>
      <c r="H99" s="97"/>
      <c r="I99" s="46"/>
      <c r="J99" s="46"/>
      <c r="K99" s="97"/>
      <c r="L99"/>
      <c r="M99" s="3"/>
      <c r="N99" s="3"/>
      <c r="O99" s="1"/>
    </row>
    <row r="100" spans="2:15" ht="15" customHeight="1">
      <c r="B100" s="1"/>
      <c r="C100" s="15">
        <v>0</v>
      </c>
      <c r="D100" s="15">
        <v>2023</v>
      </c>
      <c r="E100" s="15" t="s">
        <v>348</v>
      </c>
      <c r="F100" s="15">
        <v>2022</v>
      </c>
      <c r="G100" s="15" t="s">
        <v>348</v>
      </c>
      <c r="H100" s="16" t="s">
        <v>348</v>
      </c>
      <c r="I100" s="850" t="s">
        <v>349</v>
      </c>
      <c r="J100" s="850"/>
      <c r="K100" s="16" t="s">
        <v>272</v>
      </c>
      <c r="L100"/>
      <c r="M100" s="85"/>
      <c r="N100" s="85"/>
      <c r="O100" s="1"/>
    </row>
    <row r="101" spans="2:15" ht="15" customHeight="1">
      <c r="B101" s="1"/>
      <c r="C101" s="15"/>
      <c r="D101" s="16" t="s">
        <v>347</v>
      </c>
      <c r="E101" s="16" t="s">
        <v>350</v>
      </c>
      <c r="F101" s="16" t="s">
        <v>351</v>
      </c>
      <c r="G101" s="16" t="s">
        <v>352</v>
      </c>
      <c r="H101" s="16" t="s">
        <v>347</v>
      </c>
      <c r="I101" s="16">
        <v>2023</v>
      </c>
      <c r="J101" s="16">
        <v>2022</v>
      </c>
      <c r="K101" s="16">
        <v>2022</v>
      </c>
      <c r="L101"/>
      <c r="M101" s="85"/>
      <c r="N101" s="85"/>
      <c r="O101" s="1"/>
    </row>
    <row r="102" spans="2:15" ht="15" customHeight="1">
      <c r="B102" s="1"/>
      <c r="C102" s="3" t="s">
        <v>514</v>
      </c>
      <c r="D102" s="11">
        <v>6.9516843240482462E-3</v>
      </c>
      <c r="E102" s="33">
        <v>3.54822152429346E-3</v>
      </c>
      <c r="F102" s="33">
        <v>5.7152090721039883E-3</v>
      </c>
      <c r="G102" s="33">
        <v>5.3064021379811699E-3</v>
      </c>
      <c r="H102" s="208">
        <v>-4.4287681183763361E-4</v>
      </c>
      <c r="I102" s="11">
        <v>1.0499905848341706E-2</v>
      </c>
      <c r="J102" s="33">
        <v>4.3200161272656246E-3</v>
      </c>
      <c r="K102" s="208">
        <v>1.5341627337350783E-2</v>
      </c>
      <c r="L102"/>
      <c r="M102" s="33"/>
      <c r="N102" s="33"/>
      <c r="O102" s="1"/>
    </row>
    <row r="103" spans="2:15">
      <c r="B103" s="1"/>
      <c r="C103" s="3" t="s">
        <v>515</v>
      </c>
      <c r="D103" s="11">
        <v>8.0841797248603076E-3</v>
      </c>
      <c r="E103" s="33">
        <v>7.1908552640411738E-3</v>
      </c>
      <c r="F103" s="33">
        <v>6.1472787394336592E-3</v>
      </c>
      <c r="G103" s="33">
        <v>4.6726067732989485E-3</v>
      </c>
      <c r="H103" s="208">
        <v>5.5367592667134868E-3</v>
      </c>
      <c r="I103" s="11">
        <v>1.5275034988901481E-2</v>
      </c>
      <c r="J103" s="33">
        <v>8.6899406005211954E-3</v>
      </c>
      <c r="K103" s="208">
        <v>1.9509826113253803E-2</v>
      </c>
      <c r="L103"/>
      <c r="M103" s="33"/>
      <c r="N103" s="33"/>
      <c r="O103" s="1"/>
    </row>
    <row r="104" spans="2:15">
      <c r="B104" s="1"/>
      <c r="C104" s="3" t="s">
        <v>516</v>
      </c>
      <c r="D104" s="11">
        <v>1.2699989329307826E-3</v>
      </c>
      <c r="E104" s="33">
        <v>1.4472902821183187E-3</v>
      </c>
      <c r="F104" s="33">
        <v>1.966055721694504E-3</v>
      </c>
      <c r="G104" s="33">
        <v>6.6728329122023311E-5</v>
      </c>
      <c r="H104" s="208">
        <v>1.3382032969084801E-3</v>
      </c>
      <c r="I104" s="11">
        <v>2.7172892150491013E-3</v>
      </c>
      <c r="J104" s="33">
        <v>3.330885011640472E-3</v>
      </c>
      <c r="K104" s="208">
        <v>5.3636690624569994E-3</v>
      </c>
      <c r="L104"/>
      <c r="M104" s="33"/>
      <c r="N104" s="33"/>
      <c r="O104" s="1"/>
    </row>
    <row r="105" spans="2:15">
      <c r="B105" s="1"/>
      <c r="C105" s="384" t="s">
        <v>517</v>
      </c>
      <c r="D105" s="372">
        <v>0</v>
      </c>
      <c r="E105" s="407">
        <v>0</v>
      </c>
      <c r="F105" s="407">
        <v>0</v>
      </c>
      <c r="G105" s="407">
        <v>0</v>
      </c>
      <c r="H105" s="408">
        <v>0</v>
      </c>
      <c r="I105" s="372">
        <v>0</v>
      </c>
      <c r="J105" s="408">
        <v>0</v>
      </c>
      <c r="K105" s="407">
        <v>0</v>
      </c>
      <c r="L105"/>
      <c r="M105" s="33"/>
      <c r="N105" s="33"/>
      <c r="O105" s="1"/>
    </row>
    <row r="106" spans="2:15">
      <c r="B106" s="1"/>
      <c r="C106" s="380" t="s">
        <v>519</v>
      </c>
      <c r="D106" s="433">
        <v>6.1685591305025156E-3</v>
      </c>
      <c r="E106" s="434">
        <v>3.4845324176473458E-3</v>
      </c>
      <c r="F106" s="434">
        <v>5.186010219381032E-3</v>
      </c>
      <c r="G106" s="434">
        <v>4.494060085022733E-3</v>
      </c>
      <c r="H106" s="435">
        <v>2.2437426958443751E-4</v>
      </c>
      <c r="I106" s="433">
        <v>9.6530915481498614E-3</v>
      </c>
      <c r="J106" s="434">
        <v>4.4961330426893653E-3</v>
      </c>
      <c r="K106" s="435">
        <v>1.417620334709313E-2</v>
      </c>
      <c r="L106"/>
      <c r="M106" s="33"/>
      <c r="N106" s="33"/>
      <c r="O106" s="1"/>
    </row>
    <row r="107" spans="2:15">
      <c r="B107" s="1"/>
      <c r="C107" s="24"/>
      <c r="D107" s="128"/>
      <c r="E107" s="128"/>
      <c r="F107" s="128"/>
      <c r="G107" s="128"/>
      <c r="H107" s="211"/>
      <c r="I107" s="128"/>
      <c r="J107" s="128"/>
      <c r="K107" s="211"/>
      <c r="L107" s="3"/>
      <c r="M107" s="33"/>
      <c r="N107" s="33"/>
      <c r="O107" s="1"/>
    </row>
    <row r="108" spans="2:15" ht="15" customHeight="1">
      <c r="B108" s="1"/>
      <c r="C108" s="24"/>
      <c r="D108" s="128"/>
      <c r="E108" s="128"/>
      <c r="F108" s="128"/>
      <c r="G108" s="128"/>
      <c r="H108" s="211"/>
      <c r="I108" s="128"/>
      <c r="J108" s="128"/>
      <c r="K108" s="211"/>
      <c r="L108" s="3"/>
      <c r="M108" s="128"/>
      <c r="N108" s="128"/>
      <c r="O108" s="1"/>
    </row>
    <row r="109" spans="2:15" ht="15" customHeight="1">
      <c r="B109" s="1"/>
      <c r="C109" s="203" t="s">
        <v>204</v>
      </c>
      <c r="D109" s="203"/>
      <c r="E109" s="203"/>
      <c r="F109" s="46"/>
      <c r="G109" s="46"/>
      <c r="H109" s="97"/>
      <c r="I109" s="46"/>
      <c r="J109" s="46"/>
      <c r="K109" s="97"/>
      <c r="L109" s="128"/>
      <c r="M109" s="128"/>
      <c r="N109" s="128"/>
      <c r="O109" s="1"/>
    </row>
    <row r="110" spans="2:15" ht="16.5" customHeight="1">
      <c r="B110" s="1"/>
      <c r="C110" s="852"/>
      <c r="D110" s="15">
        <v>2023</v>
      </c>
      <c r="E110" s="15" t="s">
        <v>348</v>
      </c>
      <c r="F110" s="15">
        <v>2022</v>
      </c>
      <c r="G110" s="15" t="s">
        <v>348</v>
      </c>
      <c r="H110" s="15" t="s">
        <v>348</v>
      </c>
      <c r="I110" s="850" t="s">
        <v>349</v>
      </c>
      <c r="J110" s="850" t="s">
        <v>272</v>
      </c>
      <c r="K110" s="16" t="s">
        <v>272</v>
      </c>
      <c r="L110" s="128"/>
      <c r="M110" s="128"/>
      <c r="N110" s="128"/>
      <c r="O110" s="1"/>
    </row>
    <row r="111" spans="2:15" ht="11.25" customHeight="1">
      <c r="B111" s="1"/>
      <c r="C111" s="852"/>
      <c r="D111" s="16" t="s">
        <v>347</v>
      </c>
      <c r="E111" s="16" t="s">
        <v>350</v>
      </c>
      <c r="F111" s="16" t="s">
        <v>351</v>
      </c>
      <c r="G111" s="16" t="s">
        <v>352</v>
      </c>
      <c r="H111" s="16" t="s">
        <v>347</v>
      </c>
      <c r="I111" s="16">
        <v>2023</v>
      </c>
      <c r="J111" s="16">
        <v>2022</v>
      </c>
      <c r="K111" s="16">
        <v>2022</v>
      </c>
      <c r="L111" s="128"/>
      <c r="M111" s="128"/>
      <c r="N111" s="128"/>
      <c r="O111" s="1"/>
    </row>
    <row r="112" spans="2:15">
      <c r="B112" s="1"/>
      <c r="C112" s="3" t="s">
        <v>56</v>
      </c>
      <c r="D112" s="11">
        <v>5.3810970680998604E-3</v>
      </c>
      <c r="E112" s="33">
        <v>3.0097986490057179E-2</v>
      </c>
      <c r="F112" s="33">
        <v>2.0299999999999999E-2</v>
      </c>
      <c r="G112" s="33">
        <v>-2.4235866009314547E-2</v>
      </c>
      <c r="H112" s="208">
        <v>-5.8529003823008942E-2</v>
      </c>
      <c r="I112" s="11">
        <v>3.1E-2</v>
      </c>
      <c r="J112" s="208">
        <v>-0.11373104049175034</v>
      </c>
      <c r="K112" s="33">
        <v>-0.1178</v>
      </c>
      <c r="L112" s="128"/>
      <c r="M112" s="128"/>
      <c r="N112" s="128"/>
      <c r="O112" s="1"/>
    </row>
    <row r="113" spans="2:15">
      <c r="B113" s="1"/>
      <c r="C113" s="384" t="s">
        <v>202</v>
      </c>
      <c r="D113" s="372">
        <v>1.1726888880732864E-3</v>
      </c>
      <c r="E113" s="407">
        <v>3.003475297076541E-2</v>
      </c>
      <c r="F113" s="407">
        <v>2.2100000000000002E-2</v>
      </c>
      <c r="G113" s="407">
        <v>-1.8243425963268001E-2</v>
      </c>
      <c r="H113" s="408">
        <v>-5.3983074806639331E-2</v>
      </c>
      <c r="I113" s="372">
        <v>3.5999999999999997E-2</v>
      </c>
      <c r="J113" s="408">
        <v>-9.4283686070572803E-2</v>
      </c>
      <c r="K113" s="407">
        <v>-9.0899999999999995E-2</v>
      </c>
      <c r="L113" s="128"/>
      <c r="M113" s="128"/>
      <c r="N113" s="128"/>
      <c r="O113" s="1"/>
    </row>
    <row r="114" spans="2:15">
      <c r="B114" s="1"/>
      <c r="C114" s="3">
        <v>0</v>
      </c>
      <c r="D114" s="128"/>
      <c r="E114" s="128"/>
      <c r="F114" s="128"/>
      <c r="G114" s="128"/>
      <c r="H114" s="211"/>
      <c r="I114" s="133"/>
      <c r="J114" s="133"/>
      <c r="K114" s="560"/>
      <c r="L114" s="128"/>
      <c r="M114" s="128"/>
      <c r="N114" s="128"/>
      <c r="O114" s="1"/>
    </row>
    <row r="115" spans="2:15" ht="18.75">
      <c r="B115" s="1"/>
      <c r="C115" s="256" t="s">
        <v>10</v>
      </c>
      <c r="D115" s="1"/>
      <c r="E115" s="1"/>
      <c r="F115" s="1"/>
      <c r="G115" s="1"/>
      <c r="H115" s="123"/>
      <c r="I115" s="1"/>
      <c r="J115" s="1"/>
      <c r="K115" s="123"/>
      <c r="L115" s="1"/>
      <c r="M115" s="1"/>
      <c r="N115" s="1"/>
      <c r="O115" s="1"/>
    </row>
    <row r="116" spans="2:15">
      <c r="B116" s="1"/>
      <c r="C116" s="203" t="s">
        <v>205</v>
      </c>
      <c r="D116" s="203"/>
      <c r="E116" s="203"/>
      <c r="F116" s="46"/>
      <c r="G116" s="46"/>
      <c r="H116" s="97"/>
      <c r="I116" s="3"/>
      <c r="J116" s="3"/>
      <c r="K116" s="207"/>
      <c r="L116" s="3"/>
      <c r="M116" s="1"/>
      <c r="N116" s="1"/>
      <c r="O116" s="1"/>
    </row>
    <row r="117" spans="2:15">
      <c r="B117" s="1"/>
      <c r="C117" s="15"/>
      <c r="D117" s="15">
        <v>2023</v>
      </c>
      <c r="E117" s="15" t="s">
        <v>348</v>
      </c>
      <c r="F117" s="15">
        <v>2022</v>
      </c>
      <c r="G117" s="15" t="s">
        <v>348</v>
      </c>
      <c r="H117" s="16" t="s">
        <v>348</v>
      </c>
      <c r="I117" s="92"/>
      <c r="J117" s="92"/>
      <c r="K117" s="86"/>
      <c r="L117" s="92"/>
      <c r="M117" s="1"/>
      <c r="N117" s="1"/>
      <c r="O117" s="1"/>
    </row>
    <row r="118" spans="2:15">
      <c r="B118" s="1"/>
      <c r="C118" s="15" t="s">
        <v>51</v>
      </c>
      <c r="D118" s="16" t="s">
        <v>347</v>
      </c>
      <c r="E118" s="16" t="s">
        <v>350</v>
      </c>
      <c r="F118" s="16" t="s">
        <v>351</v>
      </c>
      <c r="G118" s="16" t="s">
        <v>352</v>
      </c>
      <c r="H118" s="16" t="s">
        <v>347</v>
      </c>
      <c r="I118" s="86"/>
      <c r="J118" s="86"/>
      <c r="K118" s="86"/>
      <c r="L118" s="86"/>
      <c r="M118" s="1"/>
      <c r="N118" s="1"/>
      <c r="O118" s="1"/>
    </row>
    <row r="119" spans="2:15">
      <c r="B119" s="1"/>
      <c r="C119" s="3" t="s">
        <v>276</v>
      </c>
      <c r="D119" s="17">
        <v>44367.549658985881</v>
      </c>
      <c r="E119" s="25">
        <v>43982.680730104075</v>
      </c>
      <c r="F119" s="25">
        <v>41514.476873178151</v>
      </c>
      <c r="G119" s="25">
        <v>41052.292305381932</v>
      </c>
      <c r="H119" s="94">
        <v>40763</v>
      </c>
      <c r="I119" s="36"/>
      <c r="J119" s="36"/>
      <c r="K119" s="95"/>
      <c r="L119" s="36"/>
      <c r="M119" s="1"/>
      <c r="N119" s="1"/>
      <c r="O119" s="1"/>
    </row>
    <row r="120" spans="2:15">
      <c r="B120" s="1"/>
      <c r="C120" s="3" t="s">
        <v>79</v>
      </c>
      <c r="D120" s="17">
        <v>143180.03811772089</v>
      </c>
      <c r="E120" s="25">
        <v>143881.96435400788</v>
      </c>
      <c r="F120" s="25">
        <v>143350.08982283217</v>
      </c>
      <c r="G120" s="25">
        <v>142927.56520874315</v>
      </c>
      <c r="H120" s="94">
        <v>143811</v>
      </c>
      <c r="I120" s="36"/>
      <c r="J120" s="36"/>
      <c r="K120" s="95"/>
      <c r="L120" s="36"/>
      <c r="M120" s="1"/>
      <c r="N120" s="1"/>
      <c r="O120" s="1"/>
    </row>
    <row r="121" spans="2:15">
      <c r="B121" s="1"/>
      <c r="C121" s="3" t="s">
        <v>78</v>
      </c>
      <c r="D121" s="17">
        <v>9250.4148869399996</v>
      </c>
      <c r="E121" s="25">
        <v>9607.3973330179415</v>
      </c>
      <c r="F121" s="25">
        <v>9718.2745407379371</v>
      </c>
      <c r="G121" s="25">
        <v>9885.1716531701404</v>
      </c>
      <c r="H121" s="94">
        <v>10030</v>
      </c>
      <c r="I121" s="36"/>
      <c r="J121" s="36"/>
      <c r="K121" s="95"/>
      <c r="L121" s="36"/>
      <c r="M121" s="1"/>
      <c r="N121" s="1"/>
      <c r="O121" s="1"/>
    </row>
    <row r="122" spans="2:15">
      <c r="B122" s="1"/>
      <c r="C122" s="3" t="s">
        <v>82</v>
      </c>
      <c r="D122" s="23">
        <v>82559.891285210877</v>
      </c>
      <c r="E122" s="34">
        <v>85086.718770585081</v>
      </c>
      <c r="F122" s="34">
        <v>79090</v>
      </c>
      <c r="G122" s="34">
        <v>81756.925095582585</v>
      </c>
      <c r="H122" s="98">
        <v>80313.939496933046</v>
      </c>
      <c r="I122" s="36"/>
      <c r="J122" s="36"/>
      <c r="K122" s="95"/>
      <c r="L122" s="36"/>
      <c r="M122" s="1"/>
      <c r="N122" s="1"/>
      <c r="O122" s="1"/>
    </row>
    <row r="123" spans="2:15">
      <c r="B123" s="1"/>
      <c r="C123" s="380" t="s">
        <v>61</v>
      </c>
      <c r="D123" s="381">
        <f t="shared" ref="D123:H123" si="3">SUM(D119:D122)</f>
        <v>279357.89394885767</v>
      </c>
      <c r="E123" s="382">
        <f t="shared" si="3"/>
        <v>282558.76118771499</v>
      </c>
      <c r="F123" s="382">
        <f t="shared" si="3"/>
        <v>273672.84123674827</v>
      </c>
      <c r="G123" s="382">
        <f t="shared" si="3"/>
        <v>275621.95426287781</v>
      </c>
      <c r="H123" s="383">
        <f t="shared" si="3"/>
        <v>274917.93949693302</v>
      </c>
      <c r="I123" s="37"/>
      <c r="J123" s="37"/>
      <c r="K123" s="102"/>
      <c r="L123" s="37"/>
      <c r="M123" s="1"/>
      <c r="N123" s="1"/>
      <c r="O123" s="1"/>
    </row>
    <row r="124" spans="2:15">
      <c r="B124" s="1"/>
      <c r="C124" s="1"/>
      <c r="D124" s="1"/>
      <c r="E124" s="1"/>
      <c r="F124" s="1"/>
      <c r="G124" s="1"/>
      <c r="H124" s="123"/>
      <c r="I124" s="1"/>
      <c r="J124" s="1"/>
      <c r="K124" s="123"/>
      <c r="L124" s="1"/>
      <c r="M124" s="1"/>
      <c r="N124" s="1"/>
      <c r="O124" s="1"/>
    </row>
    <row r="125" spans="2:15" ht="18.75">
      <c r="B125" s="1"/>
      <c r="C125" s="256" t="s">
        <v>8</v>
      </c>
      <c r="D125" s="1"/>
      <c r="E125" s="1"/>
      <c r="F125" s="1"/>
      <c r="G125" s="1"/>
      <c r="H125" s="123"/>
      <c r="I125" s="1"/>
      <c r="J125" s="1"/>
      <c r="K125" s="123"/>
      <c r="L125" s="1"/>
      <c r="M125" s="1"/>
      <c r="N125" s="1"/>
      <c r="O125" s="1"/>
    </row>
    <row r="126" spans="2:15">
      <c r="B126" s="1"/>
      <c r="C126" s="251" t="s">
        <v>206</v>
      </c>
      <c r="D126" s="251"/>
      <c r="E126" s="251"/>
      <c r="F126" s="46"/>
      <c r="G126" s="46"/>
      <c r="H126" s="97"/>
      <c r="I126" s="46"/>
      <c r="J126" s="46"/>
      <c r="K126" s="97"/>
      <c r="L126" s="3"/>
      <c r="M126" s="3"/>
      <c r="N126" s="3"/>
      <c r="O126" s="1"/>
    </row>
    <row r="127" spans="2:15">
      <c r="B127" s="1"/>
      <c r="C127" s="15">
        <v>0</v>
      </c>
      <c r="D127" s="15">
        <v>2023</v>
      </c>
      <c r="E127" s="15" t="s">
        <v>348</v>
      </c>
      <c r="F127" s="15">
        <v>2022</v>
      </c>
      <c r="G127" s="15" t="s">
        <v>348</v>
      </c>
      <c r="H127" s="16" t="s">
        <v>348</v>
      </c>
      <c r="I127" s="850" t="s">
        <v>349</v>
      </c>
      <c r="J127" s="850"/>
      <c r="K127" s="16" t="s">
        <v>272</v>
      </c>
      <c r="L127" s="92"/>
      <c r="M127" s="85"/>
      <c r="N127" s="85"/>
      <c r="O127" s="1"/>
    </row>
    <row r="128" spans="2:15">
      <c r="B128" s="1"/>
      <c r="C128" s="15" t="s">
        <v>51</v>
      </c>
      <c r="D128" s="16" t="s">
        <v>347</v>
      </c>
      <c r="E128" s="16" t="s">
        <v>350</v>
      </c>
      <c r="F128" s="16" t="s">
        <v>351</v>
      </c>
      <c r="G128" s="16" t="s">
        <v>352</v>
      </c>
      <c r="H128" s="16" t="s">
        <v>347</v>
      </c>
      <c r="I128" s="16">
        <v>2023</v>
      </c>
      <c r="J128" s="16">
        <v>2022</v>
      </c>
      <c r="K128" s="16">
        <v>2022</v>
      </c>
      <c r="L128" s="86"/>
      <c r="M128" s="85"/>
      <c r="N128" s="85">
        <f>8.6*O126</f>
        <v>0</v>
      </c>
      <c r="O128" s="1"/>
    </row>
    <row r="129" spans="2:15">
      <c r="B129" s="1"/>
      <c r="C129" s="380" t="s">
        <v>207</v>
      </c>
      <c r="D129" s="436">
        <v>23.738500399999985</v>
      </c>
      <c r="E129" s="649">
        <v>137.0843477</v>
      </c>
      <c r="F129" s="650">
        <v>23.86</v>
      </c>
      <c r="G129" s="650">
        <v>63.29</v>
      </c>
      <c r="H129" s="651">
        <v>146.94</v>
      </c>
      <c r="I129" s="393">
        <v>160.82284809999999</v>
      </c>
      <c r="J129" s="652">
        <v>558.62670319999995</v>
      </c>
      <c r="K129" s="419">
        <v>645.77884330000006</v>
      </c>
      <c r="L129" s="129"/>
      <c r="M129" s="129"/>
      <c r="N129" s="34"/>
      <c r="O129" s="1"/>
    </row>
    <row r="130" spans="2:15">
      <c r="B130" s="1"/>
      <c r="C130" s="354" t="s">
        <v>52</v>
      </c>
      <c r="D130" s="521">
        <v>6.5947340000000025</v>
      </c>
      <c r="E130" s="323">
        <v>43.074957999999995</v>
      </c>
      <c r="F130" s="653">
        <v>2.76</v>
      </c>
      <c r="G130" s="653">
        <v>57.93</v>
      </c>
      <c r="H130" s="568">
        <v>165.94</v>
      </c>
      <c r="I130" s="521">
        <v>49.669691999999998</v>
      </c>
      <c r="J130" s="653">
        <v>186.23159699999999</v>
      </c>
      <c r="K130" s="561">
        <v>246.92852099999999</v>
      </c>
      <c r="L130" s="129"/>
      <c r="M130" s="129"/>
      <c r="N130" s="34"/>
      <c r="O130" s="1"/>
    </row>
    <row r="131" spans="2:15">
      <c r="B131" s="1"/>
      <c r="C131" s="354" t="s">
        <v>53</v>
      </c>
      <c r="D131" s="521">
        <v>17.143766399999983</v>
      </c>
      <c r="E131" s="323">
        <v>94.0093897</v>
      </c>
      <c r="F131" s="654">
        <v>21.1</v>
      </c>
      <c r="G131" s="654">
        <v>5.36</v>
      </c>
      <c r="H131" s="568">
        <v>-19</v>
      </c>
      <c r="I131" s="521">
        <v>111.15315609999999</v>
      </c>
      <c r="J131" s="653">
        <v>372.39510619999999</v>
      </c>
      <c r="K131" s="562">
        <v>398.85032230000007</v>
      </c>
      <c r="L131" s="27"/>
      <c r="M131" s="129"/>
      <c r="N131" s="34"/>
      <c r="O131" s="1"/>
    </row>
    <row r="132" spans="2:15">
      <c r="B132" s="1"/>
      <c r="C132" s="380" t="s">
        <v>208</v>
      </c>
      <c r="D132" s="436">
        <v>46.808099296371267</v>
      </c>
      <c r="E132" s="437">
        <v>68.101123494142229</v>
      </c>
      <c r="F132" s="418">
        <v>124.92594121708788</v>
      </c>
      <c r="G132" s="418">
        <v>58.862553394912126</v>
      </c>
      <c r="H132" s="438">
        <v>70.768409774206702</v>
      </c>
      <c r="I132" s="393">
        <v>114.9092227905135</v>
      </c>
      <c r="J132" s="439">
        <v>145.91159379023577</v>
      </c>
      <c r="K132" s="419">
        <v>329.70008840223579</v>
      </c>
      <c r="L132" s="3"/>
      <c r="M132" s="129"/>
      <c r="N132" s="34"/>
      <c r="O132" s="1"/>
    </row>
    <row r="133" spans="2:15">
      <c r="B133" s="1"/>
      <c r="C133" s="354" t="s">
        <v>52</v>
      </c>
      <c r="D133" s="521">
        <v>26.536482566904766</v>
      </c>
      <c r="E133" s="522">
        <v>39.995761297060554</v>
      </c>
      <c r="F133" s="523">
        <v>102.22630606209876</v>
      </c>
      <c r="G133" s="523">
        <v>41.264365140597377</v>
      </c>
      <c r="H133" s="524">
        <v>49.574857953170408</v>
      </c>
      <c r="I133" s="521">
        <v>66.53224386396532</v>
      </c>
      <c r="J133" s="523">
        <v>93.025532647543187</v>
      </c>
      <c r="K133" s="561">
        <v>236.51620385023932</v>
      </c>
      <c r="L133" s="129"/>
      <c r="M133" s="129"/>
      <c r="N133" s="34"/>
      <c r="O133" s="1"/>
    </row>
    <row r="134" spans="2:15">
      <c r="B134" s="1"/>
      <c r="C134" s="354" t="s">
        <v>53</v>
      </c>
      <c r="D134" s="521">
        <v>20.271616729466498</v>
      </c>
      <c r="E134" s="522">
        <v>28.105362197081678</v>
      </c>
      <c r="F134" s="525">
        <v>22.699635154989124</v>
      </c>
      <c r="G134" s="525">
        <v>17.598188254314749</v>
      </c>
      <c r="H134" s="524">
        <v>21.193551821036298</v>
      </c>
      <c r="I134" s="521">
        <v>48.376978926548176</v>
      </c>
      <c r="J134" s="523">
        <v>52.886061142692569</v>
      </c>
      <c r="K134" s="562">
        <v>93.183884551996442</v>
      </c>
      <c r="L134" s="27"/>
      <c r="M134" s="129"/>
      <c r="N134" s="34"/>
      <c r="O134" s="1"/>
    </row>
    <row r="135" spans="2:15">
      <c r="B135" s="1"/>
      <c r="C135" s="380" t="s">
        <v>3</v>
      </c>
      <c r="D135" s="436">
        <f t="shared" ref="D135" si="4">D129+D132</f>
        <v>70.54659969637126</v>
      </c>
      <c r="E135" s="649">
        <f>E129+E132</f>
        <v>205.18547119414222</v>
      </c>
      <c r="F135" s="650">
        <f t="shared" ref="F135:K135" si="5">F129+F132</f>
        <v>148.7859412170879</v>
      </c>
      <c r="G135" s="650">
        <f t="shared" si="5"/>
        <v>122.15255339491213</v>
      </c>
      <c r="H135" s="651">
        <f t="shared" si="5"/>
        <v>217.7084097742067</v>
      </c>
      <c r="I135" s="393">
        <f t="shared" si="5"/>
        <v>275.73207089051346</v>
      </c>
      <c r="J135" s="652">
        <f t="shared" si="5"/>
        <v>704.53829699023572</v>
      </c>
      <c r="K135" s="419">
        <f t="shared" si="5"/>
        <v>975.47893170223585</v>
      </c>
      <c r="L135" s="34"/>
      <c r="M135" s="34"/>
      <c r="N135" s="34"/>
      <c r="O135" s="1"/>
    </row>
    <row r="136" spans="2:15">
      <c r="B136" s="1"/>
      <c r="C136" s="354" t="s">
        <v>52</v>
      </c>
      <c r="D136" s="521">
        <f t="shared" ref="D136:K137" si="6">D130+D133</f>
        <v>33.131216566904769</v>
      </c>
      <c r="E136" s="323">
        <f t="shared" si="6"/>
        <v>83.070719297060549</v>
      </c>
      <c r="F136" s="653">
        <f t="shared" si="6"/>
        <v>104.98630606209876</v>
      </c>
      <c r="G136" s="653">
        <f t="shared" si="6"/>
        <v>99.19436514059737</v>
      </c>
      <c r="H136" s="568">
        <f t="shared" si="6"/>
        <v>215.51485795317041</v>
      </c>
      <c r="I136" s="521">
        <f t="shared" si="6"/>
        <v>116.20193586396532</v>
      </c>
      <c r="J136" s="653">
        <f t="shared" si="6"/>
        <v>279.2571296475432</v>
      </c>
      <c r="K136" s="561">
        <f t="shared" si="6"/>
        <v>483.44472485023931</v>
      </c>
      <c r="L136" s="129"/>
      <c r="M136" s="34"/>
      <c r="N136" s="34"/>
      <c r="O136" s="1"/>
    </row>
    <row r="137" spans="2:15">
      <c r="B137" s="1"/>
      <c r="C137" s="526" t="s">
        <v>53</v>
      </c>
      <c r="D137" s="659">
        <f t="shared" si="6"/>
        <v>37.415383129466477</v>
      </c>
      <c r="E137" s="655">
        <f t="shared" si="6"/>
        <v>122.11475189708167</v>
      </c>
      <c r="F137" s="656">
        <f t="shared" si="6"/>
        <v>43.799635154989126</v>
      </c>
      <c r="G137" s="656">
        <f t="shared" si="6"/>
        <v>22.958188254314749</v>
      </c>
      <c r="H137" s="657">
        <f t="shared" si="6"/>
        <v>2.1935518210362979</v>
      </c>
      <c r="I137" s="659">
        <f t="shared" si="6"/>
        <v>159.53013502654818</v>
      </c>
      <c r="J137" s="658">
        <f t="shared" si="6"/>
        <v>425.28116734269258</v>
      </c>
      <c r="K137" s="563">
        <f t="shared" si="6"/>
        <v>492.03420685199649</v>
      </c>
      <c r="L137" s="27"/>
      <c r="M137" s="34"/>
      <c r="N137" s="34"/>
      <c r="O137" s="1"/>
    </row>
    <row r="138" spans="2:15">
      <c r="B138" s="1"/>
      <c r="C138" s="353" t="s">
        <v>197</v>
      </c>
      <c r="D138" s="280"/>
      <c r="E138" s="280"/>
      <c r="F138" s="280"/>
      <c r="G138" s="280"/>
      <c r="H138" s="281"/>
      <c r="I138" s="711"/>
      <c r="J138" s="280"/>
      <c r="K138" s="281"/>
      <c r="L138" s="1"/>
      <c r="M138" s="1"/>
      <c r="N138" s="1"/>
      <c r="O138" s="1"/>
    </row>
    <row r="139" spans="2:15">
      <c r="B139" s="1"/>
      <c r="C139" s="1"/>
      <c r="D139" s="1"/>
      <c r="E139" s="1"/>
      <c r="F139" s="1"/>
      <c r="G139" s="1"/>
      <c r="H139" s="123"/>
      <c r="I139" s="1"/>
      <c r="J139" s="1"/>
      <c r="K139" s="123"/>
      <c r="L139" s="1"/>
      <c r="M139" s="1"/>
      <c r="N139" s="1"/>
      <c r="O139" s="1"/>
    </row>
    <row r="140" spans="2:15">
      <c r="B140" s="1"/>
      <c r="C140" s="251" t="s">
        <v>209</v>
      </c>
      <c r="D140" s="251"/>
      <c r="E140" s="251"/>
      <c r="F140" s="46"/>
      <c r="G140" s="46"/>
      <c r="H140" s="97"/>
      <c r="I140" s="46"/>
      <c r="J140" s="46"/>
      <c r="K140" s="97"/>
      <c r="L140" s="3"/>
      <c r="M140" s="3"/>
      <c r="N140" s="3"/>
      <c r="O140" s="1"/>
    </row>
    <row r="141" spans="2:15">
      <c r="B141" s="1"/>
      <c r="C141" s="15">
        <v>0</v>
      </c>
      <c r="D141" s="15">
        <v>2023</v>
      </c>
      <c r="E141" s="15" t="s">
        <v>348</v>
      </c>
      <c r="F141" s="15">
        <v>2022</v>
      </c>
      <c r="G141" s="15" t="s">
        <v>348</v>
      </c>
      <c r="H141" s="16" t="s">
        <v>348</v>
      </c>
      <c r="I141" s="850" t="s">
        <v>349</v>
      </c>
      <c r="J141" s="850"/>
      <c r="K141" s="16" t="s">
        <v>272</v>
      </c>
      <c r="L141" s="92"/>
      <c r="M141" s="85"/>
      <c r="N141" s="85"/>
      <c r="O141" s="1"/>
    </row>
    <row r="142" spans="2:15">
      <c r="B142" s="1"/>
      <c r="C142" s="15" t="s">
        <v>51</v>
      </c>
      <c r="D142" s="16" t="s">
        <v>347</v>
      </c>
      <c r="E142" s="16" t="s">
        <v>350</v>
      </c>
      <c r="F142" s="16" t="s">
        <v>351</v>
      </c>
      <c r="G142" s="16" t="s">
        <v>352</v>
      </c>
      <c r="H142" s="16" t="s">
        <v>347</v>
      </c>
      <c r="I142" s="16">
        <v>2023</v>
      </c>
      <c r="J142" s="16">
        <v>2022</v>
      </c>
      <c r="K142" s="16">
        <v>2022</v>
      </c>
      <c r="L142" s="86"/>
      <c r="M142" s="85"/>
      <c r="N142" s="85"/>
      <c r="O142" s="1"/>
    </row>
    <row r="143" spans="2:15">
      <c r="B143" s="1"/>
      <c r="C143" s="3" t="s">
        <v>276</v>
      </c>
      <c r="D143" s="17">
        <v>1257.4093830100005</v>
      </c>
      <c r="E143" s="25">
        <v>1303.9547646099998</v>
      </c>
      <c r="F143" s="25">
        <v>689.78833576499926</v>
      </c>
      <c r="G143" s="25">
        <v>848.75706939999986</v>
      </c>
      <c r="H143" s="94">
        <v>1043.3115215600001</v>
      </c>
      <c r="I143" s="17">
        <v>2561.3641476200005</v>
      </c>
      <c r="J143" s="25">
        <v>1916.36968131</v>
      </c>
      <c r="K143" s="94">
        <v>3454.915086474999</v>
      </c>
      <c r="L143" s="36"/>
      <c r="M143" s="36"/>
      <c r="N143" s="34"/>
      <c r="O143" s="1"/>
    </row>
    <row r="144" spans="2:15">
      <c r="B144" s="1"/>
      <c r="C144" s="3" t="s">
        <v>79</v>
      </c>
      <c r="D144" s="17">
        <v>43.284504009999985</v>
      </c>
      <c r="E144" s="25">
        <v>53.979379049999999</v>
      </c>
      <c r="F144" s="25">
        <v>18.943820000000002</v>
      </c>
      <c r="G144" s="25">
        <v>18.65606600000001</v>
      </c>
      <c r="H144" s="94">
        <v>16.01083100000001</v>
      </c>
      <c r="I144" s="17">
        <v>97.263883059999984</v>
      </c>
      <c r="J144" s="25">
        <v>76.092205410000005</v>
      </c>
      <c r="K144" s="94">
        <v>113.69209141000002</v>
      </c>
      <c r="L144" s="36"/>
      <c r="M144" s="36"/>
      <c r="N144" s="34"/>
      <c r="O144" s="1"/>
    </row>
    <row r="145" spans="2:15">
      <c r="B145" s="1"/>
      <c r="C145" s="3" t="s">
        <v>78</v>
      </c>
      <c r="D145" s="17">
        <v>45.722187009999985</v>
      </c>
      <c r="E145" s="25">
        <v>95.943930080000001</v>
      </c>
      <c r="F145" s="25">
        <v>106.9890175825</v>
      </c>
      <c r="G145" s="25">
        <v>99.604628026666688</v>
      </c>
      <c r="H145" s="94">
        <v>47.983193939999992</v>
      </c>
      <c r="I145" s="17">
        <v>141.66611709</v>
      </c>
      <c r="J145" s="25">
        <v>102.94599037999998</v>
      </c>
      <c r="K145" s="94">
        <v>309.53963598916664</v>
      </c>
      <c r="L145" s="36"/>
      <c r="M145" s="36"/>
      <c r="N145" s="34"/>
      <c r="O145" s="1"/>
    </row>
    <row r="146" spans="2:15">
      <c r="B146" s="1"/>
      <c r="C146" s="30" t="s">
        <v>81</v>
      </c>
      <c r="D146" s="18">
        <v>252.97329562520792</v>
      </c>
      <c r="E146" s="35">
        <v>337.31816634080053</v>
      </c>
      <c r="F146" s="35">
        <v>296.62560864256625</v>
      </c>
      <c r="G146" s="35">
        <v>274.2432592918932</v>
      </c>
      <c r="H146" s="101">
        <v>284.62874591751091</v>
      </c>
      <c r="I146" s="18">
        <v>590.29146196600846</v>
      </c>
      <c r="J146" s="35">
        <v>640.15165607685697</v>
      </c>
      <c r="K146" s="101">
        <v>1211.0205240113164</v>
      </c>
      <c r="L146" s="36"/>
      <c r="M146" s="36"/>
      <c r="N146" s="34"/>
      <c r="O146" s="310"/>
    </row>
    <row r="147" spans="2:15">
      <c r="B147" s="1"/>
      <c r="C147" s="380" t="s">
        <v>49</v>
      </c>
      <c r="D147" s="381">
        <f>SUM(D143:D146)</f>
        <v>1599.3893696552086</v>
      </c>
      <c r="E147" s="382">
        <f t="shared" ref="E147:K147" si="7">SUM(E143:E146)</f>
        <v>1791.1962400808002</v>
      </c>
      <c r="F147" s="382">
        <f t="shared" si="7"/>
        <v>1112.3467819900654</v>
      </c>
      <c r="G147" s="382">
        <f t="shared" si="7"/>
        <v>1241.2610227185596</v>
      </c>
      <c r="H147" s="383">
        <f t="shared" si="7"/>
        <v>1391.9342924175112</v>
      </c>
      <c r="I147" s="381">
        <f t="shared" si="7"/>
        <v>3390.5856097360092</v>
      </c>
      <c r="J147" s="382">
        <f t="shared" si="7"/>
        <v>2735.5595331768568</v>
      </c>
      <c r="K147" s="383">
        <f t="shared" si="7"/>
        <v>5089.1673378854821</v>
      </c>
      <c r="L147" s="95"/>
      <c r="M147" s="95"/>
      <c r="N147" s="34"/>
      <c r="O147" s="1"/>
    </row>
    <row r="148" spans="2:15">
      <c r="B148" s="1"/>
      <c r="C148" s="46"/>
      <c r="D148" s="46"/>
      <c r="E148" s="46"/>
      <c r="F148" s="46"/>
      <c r="G148" s="46"/>
      <c r="H148" s="97"/>
      <c r="I148" s="46"/>
      <c r="J148" s="46"/>
      <c r="K148" s="97"/>
      <c r="L148" s="3"/>
      <c r="M148" s="3"/>
      <c r="N148" s="3"/>
      <c r="O148" s="1"/>
    </row>
    <row r="149" spans="2:15">
      <c r="B149" s="1"/>
      <c r="C149" s="251" t="s">
        <v>210</v>
      </c>
      <c r="D149" s="251"/>
      <c r="E149" s="251"/>
      <c r="F149" s="46"/>
      <c r="G149" s="46"/>
      <c r="H149" s="97"/>
      <c r="I149" s="46"/>
      <c r="J149" s="46"/>
      <c r="K149" s="97"/>
      <c r="L149" s="3"/>
      <c r="M149" s="3"/>
      <c r="N149" s="3"/>
      <c r="O149" s="1"/>
    </row>
    <row r="150" spans="2:15">
      <c r="B150" s="1"/>
      <c r="C150" s="15">
        <v>0</v>
      </c>
      <c r="D150" s="15">
        <v>2023</v>
      </c>
      <c r="E150" s="15" t="s">
        <v>348</v>
      </c>
      <c r="F150" s="15">
        <v>2022</v>
      </c>
      <c r="G150" s="15" t="s">
        <v>348</v>
      </c>
      <c r="H150" s="16" t="s">
        <v>348</v>
      </c>
      <c r="I150" s="850" t="s">
        <v>349</v>
      </c>
      <c r="J150" s="850"/>
      <c r="K150" s="16" t="s">
        <v>272</v>
      </c>
      <c r="L150" s="92"/>
      <c r="M150" s="85"/>
      <c r="N150" s="85"/>
      <c r="O150" s="1"/>
    </row>
    <row r="151" spans="2:15">
      <c r="B151" s="1"/>
      <c r="C151" s="15" t="s">
        <v>51</v>
      </c>
      <c r="D151" s="16" t="s">
        <v>347</v>
      </c>
      <c r="E151" s="16" t="s">
        <v>350</v>
      </c>
      <c r="F151" s="16" t="s">
        <v>351</v>
      </c>
      <c r="G151" s="16" t="s">
        <v>352</v>
      </c>
      <c r="H151" s="16" t="s">
        <v>347</v>
      </c>
      <c r="I151" s="16">
        <v>2023</v>
      </c>
      <c r="J151" s="16">
        <v>2022</v>
      </c>
      <c r="K151" s="16">
        <v>2022</v>
      </c>
      <c r="L151" s="86"/>
      <c r="M151" s="85"/>
      <c r="N151" s="85"/>
      <c r="O151" s="1"/>
    </row>
    <row r="152" spans="2:15" ht="12.75" customHeight="1">
      <c r="B152" s="1"/>
      <c r="C152" s="3" t="s">
        <v>75</v>
      </c>
      <c r="D152" s="17"/>
      <c r="E152" s="25"/>
      <c r="F152" s="25"/>
      <c r="G152" s="25"/>
      <c r="H152" s="94"/>
      <c r="I152" s="17"/>
      <c r="J152" s="25"/>
      <c r="K152" s="94"/>
      <c r="L152" s="36"/>
      <c r="M152" s="36"/>
      <c r="N152" s="3"/>
      <c r="O152" s="1"/>
    </row>
    <row r="153" spans="2:15" ht="12.75" customHeight="1">
      <c r="B153" s="1"/>
      <c r="C153" s="590" t="s">
        <v>198</v>
      </c>
      <c r="D153" s="591">
        <v>190.40379356000017</v>
      </c>
      <c r="E153" s="592">
        <v>1263.1510349999999</v>
      </c>
      <c r="F153" s="592">
        <v>357.08431676999936</v>
      </c>
      <c r="G153" s="592">
        <v>234.27472166999979</v>
      </c>
      <c r="H153" s="593">
        <v>-79.849629729999378</v>
      </c>
      <c r="I153" s="591">
        <v>1453.55482856</v>
      </c>
      <c r="J153" s="592">
        <v>4070.1297249100003</v>
      </c>
      <c r="K153" s="593">
        <v>4661.4887633499993</v>
      </c>
      <c r="L153" s="36"/>
      <c r="M153" s="36"/>
      <c r="N153" s="34"/>
      <c r="O153" s="1"/>
    </row>
    <row r="154" spans="2:15">
      <c r="B154" s="1"/>
      <c r="C154" s="519" t="s">
        <v>80</v>
      </c>
      <c r="D154" s="338">
        <v>60.204592588386944</v>
      </c>
      <c r="E154" s="339">
        <v>80.40970554310438</v>
      </c>
      <c r="F154" s="339">
        <v>66.253400328173882</v>
      </c>
      <c r="G154" s="339">
        <v>2376.8292429405783</v>
      </c>
      <c r="H154" s="340">
        <v>42.269396347263587</v>
      </c>
      <c r="I154" s="503">
        <v>140.61429813149132</v>
      </c>
      <c r="J154" s="339">
        <v>95.854576796355133</v>
      </c>
      <c r="K154" s="340">
        <v>2539</v>
      </c>
      <c r="L154" s="36"/>
      <c r="M154" s="36"/>
      <c r="N154" s="34"/>
      <c r="O154" s="310"/>
    </row>
    <row r="155" spans="2:15">
      <c r="B155" s="1"/>
      <c r="C155" s="547" t="s">
        <v>50</v>
      </c>
      <c r="D155" s="548">
        <f>SUM(D153:D154)</f>
        <v>250.60838614838713</v>
      </c>
      <c r="E155" s="549">
        <f t="shared" ref="E155:H155" si="8">SUM(E153:E154)</f>
        <v>1343.5607405431042</v>
      </c>
      <c r="F155" s="549">
        <f t="shared" si="8"/>
        <v>423.33771709817324</v>
      </c>
      <c r="G155" s="549">
        <f t="shared" si="8"/>
        <v>2611.1039646105783</v>
      </c>
      <c r="H155" s="550">
        <f t="shared" si="8"/>
        <v>-37.580233382735791</v>
      </c>
      <c r="I155" s="803">
        <f>SUM(I153:I154)</f>
        <v>1594.1691266914913</v>
      </c>
      <c r="J155" s="549">
        <f t="shared" ref="J155:K155" si="9">SUM(J153:J154)</f>
        <v>4165.9843017063558</v>
      </c>
      <c r="K155" s="550">
        <f t="shared" si="9"/>
        <v>7200.4887633499993</v>
      </c>
      <c r="L155" s="95"/>
      <c r="M155" s="95"/>
      <c r="N155" s="34"/>
      <c r="O155" s="1"/>
    </row>
    <row r="156" spans="2:15" ht="13.5" customHeight="1">
      <c r="B156" s="1"/>
      <c r="C156" s="36" t="s">
        <v>172</v>
      </c>
      <c r="D156" s="19"/>
      <c r="E156" s="36"/>
      <c r="F156" s="36"/>
      <c r="G156" s="36"/>
      <c r="H156" s="95"/>
      <c r="I156" s="432"/>
      <c r="J156" s="36"/>
      <c r="K156" s="95"/>
      <c r="L156" s="36"/>
      <c r="M156" s="36"/>
      <c r="N156" s="34"/>
      <c r="O156" s="1"/>
    </row>
    <row r="157" spans="2:15">
      <c r="B157" s="1"/>
      <c r="C157" s="590" t="s">
        <v>198</v>
      </c>
      <c r="D157" s="591">
        <v>-67.224417130000006</v>
      </c>
      <c r="E157" s="592">
        <v>-39.617581000000001</v>
      </c>
      <c r="F157" s="592">
        <v>-47.964443850000002</v>
      </c>
      <c r="G157" s="592">
        <v>-55.383460100000008</v>
      </c>
      <c r="H157" s="593">
        <v>-28.057395999999997</v>
      </c>
      <c r="I157" s="591">
        <v>-106.84199813000001</v>
      </c>
      <c r="J157" s="592">
        <v>-83.231121999999999</v>
      </c>
      <c r="K157" s="593">
        <v>-186.57902595000002</v>
      </c>
      <c r="L157" s="36"/>
      <c r="M157" s="36"/>
      <c r="N157" s="34"/>
      <c r="O157" s="1"/>
    </row>
    <row r="158" spans="2:15" ht="12" customHeight="1">
      <c r="B158" s="1"/>
      <c r="C158" s="519" t="s">
        <v>80</v>
      </c>
      <c r="D158" s="338">
        <v>-108.85044798394009</v>
      </c>
      <c r="E158" s="339">
        <v>-73.781803478175931</v>
      </c>
      <c r="F158" s="339">
        <v>-55.020654288825313</v>
      </c>
      <c r="G158" s="339">
        <v>-85.850538483728883</v>
      </c>
      <c r="H158" s="340">
        <v>-109.10205239452219</v>
      </c>
      <c r="I158" s="503">
        <v>-182.63225146211602</v>
      </c>
      <c r="J158" s="339">
        <v>-238.40535209185401</v>
      </c>
      <c r="K158" s="340">
        <v>-379.27654486440821</v>
      </c>
      <c r="L158" s="36"/>
      <c r="M158" s="36"/>
      <c r="N158" s="34"/>
      <c r="O158" s="310"/>
    </row>
    <row r="159" spans="2:15">
      <c r="B159" s="1"/>
      <c r="C159" s="380" t="s">
        <v>54</v>
      </c>
      <c r="D159" s="381">
        <f>SUM(D157:D158)</f>
        <v>-176.07486511394009</v>
      </c>
      <c r="E159" s="382">
        <f t="shared" ref="E159:H159" si="10">SUM(E157:E158)</f>
        <v>-113.39938447817593</v>
      </c>
      <c r="F159" s="382">
        <f t="shared" si="10"/>
        <v>-102.98509813882532</v>
      </c>
      <c r="G159" s="382">
        <f t="shared" si="10"/>
        <v>-141.23399858372889</v>
      </c>
      <c r="H159" s="383">
        <f t="shared" si="10"/>
        <v>-137.1594483945222</v>
      </c>
      <c r="I159" s="381">
        <f>SUM(I157:I158)</f>
        <v>-289.47424959211605</v>
      </c>
      <c r="J159" s="382">
        <f t="shared" ref="J159:K159" si="11">SUM(J157:J158)</f>
        <v>-321.63647409185398</v>
      </c>
      <c r="K159" s="383">
        <f t="shared" si="11"/>
        <v>-565.85557081440822</v>
      </c>
      <c r="L159" s="95"/>
      <c r="M159" s="95"/>
      <c r="N159" s="34"/>
      <c r="O159" s="1"/>
    </row>
    <row r="160" spans="2:15">
      <c r="B160" s="1"/>
      <c r="C160" s="380" t="s">
        <v>55</v>
      </c>
      <c r="D160" s="381">
        <f>D155+D159</f>
        <v>74.533521034447034</v>
      </c>
      <c r="E160" s="382">
        <f t="shared" ref="E160:H160" si="12">E155+E159</f>
        <v>1230.1613560649282</v>
      </c>
      <c r="F160" s="382">
        <f t="shared" si="12"/>
        <v>320.35261895934792</v>
      </c>
      <c r="G160" s="382">
        <f t="shared" si="12"/>
        <v>2469.8699660268494</v>
      </c>
      <c r="H160" s="383">
        <f t="shared" si="12"/>
        <v>-174.739681777258</v>
      </c>
      <c r="I160" s="381">
        <f>I155+I159</f>
        <v>1304.6948770993754</v>
      </c>
      <c r="J160" s="382">
        <f t="shared" ref="J160:K160" si="13">J155+J159</f>
        <v>3844.347827614502</v>
      </c>
      <c r="K160" s="383">
        <f t="shared" si="13"/>
        <v>6634.6331925355908</v>
      </c>
      <c r="L160" s="130"/>
      <c r="M160" s="130"/>
      <c r="N160" s="34"/>
      <c r="O160" s="1"/>
    </row>
    <row r="161" spans="2:15">
      <c r="B161" s="1"/>
      <c r="C161" s="354" t="s">
        <v>231</v>
      </c>
      <c r="D161" s="280"/>
      <c r="E161" s="280"/>
      <c r="F161" s="280"/>
      <c r="G161" s="280"/>
      <c r="H161" s="281"/>
      <c r="I161" s="280"/>
      <c r="J161" s="280"/>
      <c r="K161" s="281"/>
      <c r="L161" s="1"/>
      <c r="M161" s="1"/>
      <c r="N161" s="1"/>
      <c r="O161" s="1"/>
    </row>
    <row r="162" spans="2:15" ht="15" customHeight="1">
      <c r="B162" s="1"/>
      <c r="C162" s="1"/>
      <c r="D162" s="1"/>
      <c r="E162" s="1"/>
      <c r="F162" s="1"/>
      <c r="G162" s="1"/>
      <c r="H162" s="123"/>
      <c r="I162" s="1"/>
      <c r="J162" s="1"/>
      <c r="K162" s="123"/>
      <c r="L162" s="1"/>
      <c r="M162" s="1"/>
      <c r="N162" s="1"/>
      <c r="O162" s="1"/>
    </row>
    <row r="163" spans="2:15" ht="18.75">
      <c r="B163" s="1"/>
      <c r="C163" s="256" t="s">
        <v>11</v>
      </c>
      <c r="D163" s="1"/>
      <c r="E163" s="1"/>
      <c r="F163" s="1"/>
      <c r="G163" s="1"/>
      <c r="H163" s="123"/>
      <c r="I163" s="1"/>
      <c r="J163" s="1"/>
      <c r="K163" s="123"/>
      <c r="L163" s="1"/>
      <c r="M163" s="1"/>
      <c r="N163" s="1"/>
      <c r="O163" s="1"/>
    </row>
    <row r="164" spans="2:15">
      <c r="B164" s="1"/>
      <c r="C164" s="251" t="s">
        <v>232</v>
      </c>
      <c r="D164" s="251"/>
      <c r="E164" s="251"/>
      <c r="F164" s="251"/>
      <c r="G164" s="46"/>
      <c r="H164" s="46"/>
      <c r="I164" s="123"/>
      <c r="J164" s="1"/>
      <c r="K164" s="1"/>
      <c r="L164" s="123"/>
      <c r="M164" s="1"/>
      <c r="N164" s="1"/>
      <c r="O164" s="1"/>
    </row>
    <row r="165" spans="2:15" ht="44.25" customHeight="1">
      <c r="B165" s="1"/>
      <c r="C165" s="15" t="s">
        <v>51</v>
      </c>
      <c r="D165" s="557" t="s">
        <v>548</v>
      </c>
      <c r="E165" s="557" t="s">
        <v>549</v>
      </c>
      <c r="F165" s="557" t="s">
        <v>514</v>
      </c>
      <c r="G165" s="557" t="s">
        <v>515</v>
      </c>
      <c r="H165" s="557" t="s">
        <v>87</v>
      </c>
      <c r="I165" s="123"/>
      <c r="J165" s="1"/>
      <c r="K165" s="1"/>
      <c r="L165" s="123"/>
      <c r="M165" s="1"/>
      <c r="N165" s="1"/>
      <c r="O165" s="1"/>
    </row>
    <row r="166" spans="2:15">
      <c r="B166" s="1"/>
      <c r="C166" s="380" t="s">
        <v>531</v>
      </c>
      <c r="D166" s="382">
        <v>24124.094280377576</v>
      </c>
      <c r="E166" s="382">
        <v>16276.031147930007</v>
      </c>
      <c r="F166" s="382">
        <v>135014.12299597787</v>
      </c>
      <c r="G166" s="382">
        <v>9098.6235933500029</v>
      </c>
      <c r="H166" s="382">
        <v>71520</v>
      </c>
      <c r="I166" s="123"/>
      <c r="J166" s="310"/>
      <c r="K166" s="310"/>
      <c r="L166" s="310"/>
      <c r="M166" s="310"/>
      <c r="N166" s="310"/>
      <c r="O166" s="1"/>
    </row>
    <row r="167" spans="2:15">
      <c r="B167" s="1"/>
      <c r="C167" s="46" t="s">
        <v>532</v>
      </c>
      <c r="D167" s="173">
        <v>362.16178551000013</v>
      </c>
      <c r="E167" s="173">
        <v>895.24759750000021</v>
      </c>
      <c r="F167" s="173">
        <v>43.284504009999921</v>
      </c>
      <c r="G167" s="173">
        <v>45.722187009999985</v>
      </c>
      <c r="H167" s="173">
        <v>253</v>
      </c>
      <c r="I167" s="123"/>
      <c r="J167" s="310"/>
      <c r="K167" s="310"/>
      <c r="L167" s="310"/>
      <c r="M167" s="310"/>
      <c r="N167" s="310"/>
      <c r="O167" s="1"/>
    </row>
    <row r="168" spans="2:15">
      <c r="B168" s="1"/>
      <c r="C168" s="46" t="s">
        <v>533</v>
      </c>
      <c r="D168" s="173">
        <v>-303.92303713000001</v>
      </c>
      <c r="E168" s="173">
        <v>-213.30092400000001</v>
      </c>
      <c r="F168" s="173">
        <v>-1777.8422394600002</v>
      </c>
      <c r="G168" s="173">
        <v>-302.3904658200002</v>
      </c>
      <c r="H168" s="173">
        <v>-1481</v>
      </c>
      <c r="I168" s="123"/>
      <c r="J168" s="310"/>
      <c r="K168" s="310"/>
      <c r="L168" s="310"/>
      <c r="M168" s="310"/>
      <c r="N168" s="310"/>
      <c r="O168" s="1"/>
    </row>
    <row r="169" spans="2:15">
      <c r="B169" s="1"/>
      <c r="C169" s="173" t="s">
        <v>534</v>
      </c>
      <c r="D169" s="173">
        <v>-19.472738240000012</v>
      </c>
      <c r="E169" s="173">
        <v>16</v>
      </c>
      <c r="F169" s="173">
        <v>161.89809499999998</v>
      </c>
      <c r="G169" s="173">
        <v>-8.7108833300000015</v>
      </c>
      <c r="H169" s="173">
        <v>-49</v>
      </c>
      <c r="I169" s="123"/>
      <c r="J169" s="310"/>
      <c r="K169" s="310"/>
      <c r="L169" s="310"/>
      <c r="M169" s="310"/>
      <c r="N169" s="310"/>
      <c r="O169" s="1"/>
    </row>
    <row r="170" spans="2:15" ht="15" customHeight="1">
      <c r="B170" s="1"/>
      <c r="C170" s="173" t="s">
        <v>547</v>
      </c>
      <c r="D170" s="173">
        <v>-501.56694008999995</v>
      </c>
      <c r="E170" s="173">
        <v>0</v>
      </c>
      <c r="F170" s="173">
        <v>516.34561596999993</v>
      </c>
      <c r="G170" s="173">
        <v>0</v>
      </c>
      <c r="H170" s="173"/>
      <c r="I170" s="123"/>
      <c r="J170" s="310"/>
      <c r="K170" s="310"/>
      <c r="L170" s="310"/>
      <c r="M170" s="310"/>
      <c r="N170" s="310"/>
      <c r="O170" s="1"/>
    </row>
    <row r="171" spans="2:15" ht="15" customHeight="1">
      <c r="B171" s="1"/>
      <c r="C171" s="173" t="s">
        <v>535</v>
      </c>
      <c r="D171" s="173">
        <v>37.917679495356026</v>
      </c>
      <c r="E171" s="173">
        <v>367.3120109800002</v>
      </c>
      <c r="F171" s="173">
        <v>986.08448076656089</v>
      </c>
      <c r="G171" s="173">
        <v>66.296127149999961</v>
      </c>
      <c r="H171" s="173">
        <v>297</v>
      </c>
      <c r="I171" s="123"/>
      <c r="J171" s="310"/>
      <c r="K171" s="310"/>
      <c r="L171" s="310"/>
      <c r="M171" s="310"/>
      <c r="N171" s="310"/>
      <c r="O171" s="1"/>
    </row>
    <row r="172" spans="2:15" ht="15" customHeight="1">
      <c r="B172" s="1"/>
      <c r="C172" s="174" t="s">
        <v>6</v>
      </c>
      <c r="D172" s="174">
        <v>199.99252959293895</v>
      </c>
      <c r="E172" s="174">
        <v>-342.26696495000363</v>
      </c>
      <c r="F172" s="174">
        <v>100.3034411364474</v>
      </c>
      <c r="G172" s="174">
        <v>-131.36483718000309</v>
      </c>
      <c r="H172" s="174">
        <v>-2388</v>
      </c>
      <c r="I172" s="123"/>
      <c r="J172" s="310"/>
      <c r="K172" s="310"/>
      <c r="L172" s="310"/>
      <c r="M172" s="310"/>
      <c r="N172" s="310"/>
      <c r="O172" s="1"/>
    </row>
    <row r="173" spans="2:15" ht="15" customHeight="1">
      <c r="B173" s="1"/>
      <c r="C173" s="380" t="s">
        <v>537</v>
      </c>
      <c r="D173" s="382">
        <v>23899.20355951587</v>
      </c>
      <c r="E173" s="382">
        <v>16999.022867460008</v>
      </c>
      <c r="F173" s="382">
        <v>135044.19689340089</v>
      </c>
      <c r="G173" s="382">
        <v>8768.1757211799995</v>
      </c>
      <c r="H173" s="382">
        <v>68152</v>
      </c>
      <c r="I173" s="123"/>
      <c r="J173" s="310"/>
      <c r="K173" s="310"/>
      <c r="L173" s="310"/>
      <c r="M173" s="310"/>
      <c r="N173" s="310"/>
      <c r="O173" s="1"/>
    </row>
    <row r="174" spans="2:15" ht="15" customHeight="1">
      <c r="B174" s="1"/>
      <c r="C174" s="3"/>
      <c r="D174" s="3"/>
      <c r="E174" s="3"/>
      <c r="F174" s="3"/>
      <c r="G174" s="3"/>
      <c r="H174" s="123"/>
      <c r="I174" s="1"/>
      <c r="J174" s="310"/>
      <c r="K174" s="310"/>
      <c r="L174" s="310"/>
      <c r="M174" s="310"/>
      <c r="N174" s="310"/>
      <c r="O174" s="1"/>
    </row>
    <row r="175" spans="2:15" ht="15" customHeight="1">
      <c r="B175" s="1"/>
      <c r="C175" s="251" t="s">
        <v>233</v>
      </c>
      <c r="D175" s="251"/>
      <c r="E175" s="251"/>
      <c r="F175" s="251"/>
      <c r="G175" s="46"/>
      <c r="H175" s="46"/>
      <c r="I175" s="123"/>
      <c r="J175" s="1"/>
      <c r="K175" s="1"/>
      <c r="L175" s="123"/>
      <c r="M175" s="1"/>
      <c r="N175" s="1"/>
      <c r="O175" s="1"/>
    </row>
    <row r="176" spans="2:15" ht="46.5" customHeight="1">
      <c r="B176" s="1"/>
      <c r="C176" s="15" t="s">
        <v>51</v>
      </c>
      <c r="D176" s="557" t="s">
        <v>548</v>
      </c>
      <c r="E176" s="557" t="s">
        <v>549</v>
      </c>
      <c r="F176" s="557" t="s">
        <v>514</v>
      </c>
      <c r="G176" s="557" t="s">
        <v>515</v>
      </c>
      <c r="H176" s="557" t="s">
        <v>87</v>
      </c>
      <c r="I176" s="123"/>
      <c r="J176" s="1"/>
      <c r="K176" s="1"/>
      <c r="L176" s="123"/>
      <c r="M176" s="1"/>
      <c r="N176" s="1"/>
      <c r="O176" s="1"/>
    </row>
    <row r="177" spans="2:15">
      <c r="B177" s="1"/>
      <c r="C177" s="380" t="s">
        <v>538</v>
      </c>
      <c r="D177" s="382">
        <v>23416.437204271286</v>
      </c>
      <c r="E177" s="382">
        <v>15264.574905040003</v>
      </c>
      <c r="F177" s="382">
        <v>135015.50226408339</v>
      </c>
      <c r="G177" s="382">
        <v>9196.2342367274232</v>
      </c>
      <c r="H177" s="382">
        <v>66106</v>
      </c>
      <c r="I177" s="1"/>
      <c r="J177" s="1"/>
      <c r="K177" s="1"/>
      <c r="L177" s="123"/>
      <c r="M177" s="1"/>
      <c r="N177" s="1"/>
      <c r="O177" s="1"/>
    </row>
    <row r="178" spans="2:15">
      <c r="B178" s="1"/>
      <c r="C178" s="46" t="s">
        <v>532</v>
      </c>
      <c r="D178" s="173">
        <v>1355.2235333200001</v>
      </c>
      <c r="E178" s="173">
        <v>1171.4188523</v>
      </c>
      <c r="F178" s="173">
        <v>97.263883059999955</v>
      </c>
      <c r="G178" s="173">
        <v>95.50245747999999</v>
      </c>
      <c r="H178" s="173">
        <v>590</v>
      </c>
      <c r="I178" s="123"/>
      <c r="J178" s="1"/>
      <c r="K178" s="1"/>
      <c r="L178" s="123"/>
      <c r="M178" s="1"/>
      <c r="N178" s="1"/>
      <c r="O178" s="1"/>
    </row>
    <row r="179" spans="2:15">
      <c r="B179" s="1"/>
      <c r="C179" s="46" t="s">
        <v>533</v>
      </c>
      <c r="D179" s="173">
        <v>-607.18049670683831</v>
      </c>
      <c r="E179" s="173">
        <v>-412.079678</v>
      </c>
      <c r="F179" s="173">
        <v>-3553.7984238831618</v>
      </c>
      <c r="G179" s="173">
        <v>-598.56734424000024</v>
      </c>
      <c r="H179" s="173">
        <v>-2895</v>
      </c>
      <c r="I179" s="123"/>
      <c r="J179" s="1"/>
      <c r="K179" s="1"/>
      <c r="L179" s="123"/>
      <c r="M179" s="1"/>
      <c r="N179" s="1"/>
      <c r="O179" s="1"/>
    </row>
    <row r="180" spans="2:15">
      <c r="B180" s="1"/>
      <c r="C180" s="173" t="s">
        <v>534</v>
      </c>
      <c r="D180" s="173">
        <v>-6.8263739632680931</v>
      </c>
      <c r="E180" s="173">
        <v>1229</v>
      </c>
      <c r="F180" s="173">
        <v>387.16138872326803</v>
      </c>
      <c r="G180" s="173">
        <v>-4.4899573300000002</v>
      </c>
      <c r="H180" s="173">
        <v>-42</v>
      </c>
      <c r="I180" s="123"/>
      <c r="J180" s="1"/>
      <c r="K180" s="1"/>
      <c r="L180" s="123"/>
      <c r="M180" s="1"/>
      <c r="N180" s="1"/>
      <c r="O180" s="1"/>
    </row>
    <row r="181" spans="2:15">
      <c r="B181" s="1"/>
      <c r="C181" s="173" t="s">
        <v>547</v>
      </c>
      <c r="D181" s="173">
        <v>-844.40351654999995</v>
      </c>
      <c r="E181" s="173">
        <v>0</v>
      </c>
      <c r="F181" s="173">
        <v>871.57416397999987</v>
      </c>
      <c r="G181" s="173">
        <v>0</v>
      </c>
      <c r="H181" s="173"/>
      <c r="I181" s="123"/>
      <c r="J181" s="1"/>
      <c r="K181" s="1"/>
      <c r="L181" s="123"/>
      <c r="M181" s="1"/>
      <c r="N181" s="1"/>
      <c r="O181" s="1"/>
    </row>
    <row r="182" spans="2:15">
      <c r="B182" s="1"/>
      <c r="C182" s="173" t="s">
        <v>535</v>
      </c>
      <c r="D182" s="173">
        <v>78.58971509176763</v>
      </c>
      <c r="E182" s="173">
        <v>843.21575278000023</v>
      </c>
      <c r="F182" s="173">
        <v>1499.5221491336781</v>
      </c>
      <c r="G182" s="173">
        <v>141.20173180999998</v>
      </c>
      <c r="H182" s="173">
        <v>2594</v>
      </c>
      <c r="I182" s="123"/>
      <c r="J182" s="1"/>
      <c r="K182" s="1"/>
      <c r="L182" s="123"/>
      <c r="M182" s="1"/>
      <c r="N182" s="1"/>
      <c r="O182" s="1"/>
    </row>
    <row r="183" spans="2:15">
      <c r="B183" s="1"/>
      <c r="C183" s="174" t="s">
        <v>6</v>
      </c>
      <c r="D183" s="173">
        <v>507.36349405292492</v>
      </c>
      <c r="E183" s="173">
        <v>-1097.106964659999</v>
      </c>
      <c r="F183" s="173">
        <v>726.97146830372856</v>
      </c>
      <c r="G183" s="173">
        <v>-71.527758479999562</v>
      </c>
      <c r="H183" s="174">
        <v>1799</v>
      </c>
      <c r="I183" s="123"/>
      <c r="J183" s="194"/>
      <c r="K183" s="1"/>
      <c r="L183" s="123"/>
      <c r="M183" s="1"/>
      <c r="N183" s="1"/>
      <c r="O183" s="1"/>
    </row>
    <row r="184" spans="2:15" ht="15" customHeight="1">
      <c r="B184" s="1"/>
      <c r="C184" s="380" t="s">
        <v>537</v>
      </c>
      <c r="D184" s="382">
        <v>23899.203559515878</v>
      </c>
      <c r="E184" s="382">
        <v>16999.02286746</v>
      </c>
      <c r="F184" s="382">
        <v>135044.19689340086</v>
      </c>
      <c r="G184" s="382">
        <v>8768.1757211800013</v>
      </c>
      <c r="H184" s="382">
        <v>68152</v>
      </c>
      <c r="I184" s="123"/>
      <c r="J184" s="1"/>
      <c r="K184" s="1"/>
      <c r="L184" s="123"/>
      <c r="M184" s="1"/>
      <c r="N184" s="1"/>
      <c r="O184" s="1"/>
    </row>
    <row r="185" spans="2:15" ht="15" customHeight="1">
      <c r="B185" s="1"/>
      <c r="C185" s="46"/>
      <c r="D185" s="741"/>
      <c r="E185" s="46"/>
      <c r="F185" s="46"/>
      <c r="G185" s="46"/>
      <c r="H185" s="123"/>
      <c r="I185" s="1"/>
      <c r="J185" s="1"/>
      <c r="K185" s="123"/>
      <c r="L185" s="1"/>
      <c r="M185" s="1"/>
      <c r="N185" s="1"/>
      <c r="O185" s="1"/>
    </row>
    <row r="186" spans="2:15" ht="15" customHeight="1">
      <c r="B186" s="1"/>
      <c r="C186" s="844" t="s">
        <v>278</v>
      </c>
      <c r="D186" s="844"/>
      <c r="E186" s="844"/>
      <c r="F186" s="844"/>
      <c r="G186" s="844"/>
      <c r="H186" s="844"/>
      <c r="I186" s="3"/>
      <c r="J186" s="3"/>
      <c r="K186" s="207"/>
      <c r="L186" s="3"/>
      <c r="M186" s="1"/>
      <c r="N186" s="1"/>
      <c r="O186" s="1"/>
    </row>
    <row r="187" spans="2:15">
      <c r="B187" s="1"/>
      <c r="C187" s="851" t="s">
        <v>51</v>
      </c>
      <c r="D187" s="15">
        <v>2023</v>
      </c>
      <c r="E187" s="15" t="s">
        <v>348</v>
      </c>
      <c r="F187" s="15">
        <v>2022</v>
      </c>
      <c r="G187" s="15" t="s">
        <v>348</v>
      </c>
      <c r="H187" s="16" t="s">
        <v>348</v>
      </c>
      <c r="I187" s="92"/>
      <c r="J187" s="92"/>
      <c r="K187" s="86"/>
      <c r="L187" s="92"/>
      <c r="M187" s="1"/>
      <c r="N187" s="1"/>
      <c r="O187" s="1"/>
    </row>
    <row r="188" spans="2:15">
      <c r="B188" s="1"/>
      <c r="C188" s="851">
        <v>0</v>
      </c>
      <c r="D188" s="16" t="s">
        <v>347</v>
      </c>
      <c r="E188" s="16" t="s">
        <v>350</v>
      </c>
      <c r="F188" s="16" t="s">
        <v>351</v>
      </c>
      <c r="G188" s="16" t="s">
        <v>352</v>
      </c>
      <c r="H188" s="16" t="s">
        <v>347</v>
      </c>
      <c r="I188" s="86"/>
      <c r="J188" s="86"/>
      <c r="K188" s="86"/>
      <c r="L188" s="86"/>
      <c r="M188" s="1"/>
      <c r="N188" s="1"/>
      <c r="O188" s="1"/>
    </row>
    <row r="189" spans="2:15">
      <c r="B189" s="1"/>
      <c r="C189" s="3" t="s">
        <v>520</v>
      </c>
      <c r="D189" s="23">
        <v>2686.9221028217034</v>
      </c>
      <c r="E189" s="34">
        <v>3310.8582427900001</v>
      </c>
      <c r="F189" s="34">
        <v>1783.251544</v>
      </c>
      <c r="G189" s="34">
        <v>1407.891635</v>
      </c>
      <c r="H189" s="98">
        <v>2026.8894809999999</v>
      </c>
      <c r="I189" s="29"/>
      <c r="J189" s="29"/>
      <c r="K189" s="127"/>
      <c r="L189" s="29"/>
      <c r="M189" s="1"/>
      <c r="N189" s="1"/>
      <c r="O189" s="1"/>
    </row>
    <row r="190" spans="2:15">
      <c r="B190" s="1"/>
      <c r="C190" s="3" t="s">
        <v>521</v>
      </c>
      <c r="D190" s="23">
        <v>-15541.592123</v>
      </c>
      <c r="E190" s="34">
        <v>-9816.7654220000004</v>
      </c>
      <c r="F190" s="34">
        <v>-10196.624685999999</v>
      </c>
      <c r="G190" s="34">
        <v>-13246.847067799999</v>
      </c>
      <c r="H190" s="98">
        <v>-9612.7106960000001</v>
      </c>
      <c r="I190" s="29"/>
      <c r="J190" s="29"/>
      <c r="K190" s="127"/>
      <c r="L190" s="29"/>
      <c r="M190" s="1"/>
      <c r="N190" s="1"/>
      <c r="O190" s="1"/>
    </row>
    <row r="191" spans="2:15">
      <c r="B191" s="1"/>
      <c r="C191" s="3" t="s">
        <v>522</v>
      </c>
      <c r="D191" s="23">
        <v>8308.3156819305641</v>
      </c>
      <c r="E191" s="34">
        <v>8699.6566355184186</v>
      </c>
      <c r="F191" s="34">
        <v>9663.718096999999</v>
      </c>
      <c r="G191" s="34">
        <v>9971.4001220600003</v>
      </c>
      <c r="H191" s="98">
        <v>10470.031541</v>
      </c>
      <c r="I191" s="29"/>
      <c r="J191" s="684"/>
      <c r="K191" s="127"/>
      <c r="L191" s="29"/>
      <c r="M191" s="1"/>
      <c r="N191" s="1"/>
      <c r="O191" s="1"/>
    </row>
    <row r="192" spans="2:15">
      <c r="B192" s="1"/>
      <c r="C192" s="3" t="s">
        <v>523</v>
      </c>
      <c r="D192" s="23">
        <v>14407.9631322</v>
      </c>
      <c r="E192" s="34">
        <v>13567.169410259999</v>
      </c>
      <c r="F192" s="34">
        <v>12539.929203</v>
      </c>
      <c r="G192" s="34">
        <v>12193.445511</v>
      </c>
      <c r="H192" s="98">
        <v>12006.413745</v>
      </c>
      <c r="I192" s="684"/>
      <c r="J192" s="684"/>
      <c r="K192" s="684"/>
      <c r="L192" s="29"/>
      <c r="M192" s="1"/>
      <c r="N192" s="1"/>
      <c r="O192" s="1"/>
    </row>
    <row r="193" spans="2:15" ht="14.25" customHeight="1">
      <c r="B193" s="1"/>
      <c r="C193" s="380" t="s">
        <v>49</v>
      </c>
      <c r="D193" s="381">
        <v>9861.6087939522677</v>
      </c>
      <c r="E193" s="382">
        <v>15760.918866568416</v>
      </c>
      <c r="F193" s="382">
        <v>13790.274158</v>
      </c>
      <c r="G193" s="382">
        <v>10325.890200260001</v>
      </c>
      <c r="H193" s="382">
        <v>14890.624071</v>
      </c>
      <c r="I193" s="29"/>
      <c r="J193" s="29"/>
      <c r="K193" s="127"/>
      <c r="L193" s="29"/>
      <c r="M193" s="1"/>
      <c r="N193" s="1"/>
      <c r="O193" s="1"/>
    </row>
    <row r="194" spans="2:15" ht="18.75" customHeight="1">
      <c r="B194" s="1"/>
      <c r="C194" s="860" t="s">
        <v>524</v>
      </c>
      <c r="D194" s="860">
        <v>0</v>
      </c>
      <c r="E194" s="860">
        <v>0</v>
      </c>
      <c r="F194" s="860">
        <v>0</v>
      </c>
      <c r="G194" s="860"/>
      <c r="H194" s="860"/>
      <c r="I194" s="29"/>
      <c r="J194" s="29"/>
      <c r="K194" s="127"/>
      <c r="L194" s="29"/>
      <c r="M194" s="1"/>
      <c r="N194" s="1"/>
      <c r="O194" s="1"/>
    </row>
    <row r="195" spans="2:15" ht="13.5" customHeight="1">
      <c r="B195" s="1"/>
      <c r="C195" s="860" t="s">
        <v>525</v>
      </c>
      <c r="D195" s="860">
        <v>0</v>
      </c>
      <c r="E195" s="860">
        <v>0</v>
      </c>
      <c r="F195" s="860">
        <v>0</v>
      </c>
      <c r="G195" s="860"/>
      <c r="H195" s="860"/>
      <c r="I195" s="37"/>
      <c r="J195" s="37"/>
      <c r="K195" s="102"/>
      <c r="L195" s="37"/>
      <c r="M195" s="1"/>
      <c r="N195" s="1"/>
      <c r="O195" s="1"/>
    </row>
    <row r="196" spans="2:15" ht="16.5" customHeight="1">
      <c r="B196" s="1"/>
      <c r="C196" s="861"/>
      <c r="D196" s="861"/>
      <c r="E196" s="861"/>
      <c r="F196" s="861"/>
      <c r="G196" s="861"/>
      <c r="H196" s="205"/>
      <c r="I196" s="1"/>
      <c r="J196" s="1"/>
      <c r="K196" s="123"/>
      <c r="L196" s="1"/>
      <c r="M196" s="1"/>
      <c r="N196" s="1"/>
      <c r="O196" s="1"/>
    </row>
    <row r="197" spans="2:15" ht="18.75">
      <c r="B197" s="1"/>
      <c r="C197" s="256" t="s">
        <v>141</v>
      </c>
      <c r="D197" s="1"/>
      <c r="E197" s="1"/>
      <c r="F197" s="1"/>
      <c r="G197" s="1"/>
      <c r="H197" s="123"/>
      <c r="I197" s="1"/>
      <c r="J197" s="1"/>
      <c r="K197" s="123"/>
      <c r="L197" s="1"/>
      <c r="M197" s="1"/>
      <c r="N197" s="1"/>
      <c r="O197" s="1"/>
    </row>
    <row r="198" spans="2:15" hidden="1">
      <c r="B198" s="1"/>
      <c r="C198" s="1"/>
      <c r="D198" s="1"/>
      <c r="E198" s="1"/>
      <c r="F198" s="1"/>
      <c r="G198" s="1"/>
      <c r="H198" s="123"/>
      <c r="I198" s="1"/>
      <c r="J198" s="1"/>
      <c r="K198" s="123"/>
      <c r="L198" s="1"/>
      <c r="M198" s="1"/>
      <c r="N198" s="1"/>
      <c r="O198" s="1"/>
    </row>
    <row r="199" spans="2:15" hidden="1">
      <c r="B199" s="1"/>
      <c r="C199" s="1"/>
      <c r="D199" s="1"/>
      <c r="E199" s="1"/>
      <c r="F199" s="1"/>
      <c r="G199" s="1"/>
      <c r="H199" s="123"/>
      <c r="I199" s="1"/>
      <c r="J199" s="1"/>
      <c r="K199" s="123"/>
      <c r="L199" s="1"/>
      <c r="M199" s="1"/>
      <c r="N199" s="1"/>
      <c r="O199" s="1"/>
    </row>
    <row r="200" spans="2:15" hidden="1">
      <c r="B200" s="1"/>
      <c r="C200" s="1"/>
      <c r="D200" s="172"/>
      <c r="E200" s="172"/>
      <c r="F200" s="172"/>
      <c r="G200" s="172"/>
      <c r="H200" s="212"/>
      <c r="I200" s="172"/>
      <c r="J200" s="1"/>
      <c r="K200" s="123"/>
      <c r="L200" s="1"/>
      <c r="M200" s="1"/>
      <c r="N200" s="1"/>
      <c r="O200" s="1"/>
    </row>
    <row r="201" spans="2:15" ht="13.5" customHeight="1">
      <c r="B201" s="1"/>
      <c r="C201" s="1"/>
      <c r="D201" s="1"/>
      <c r="E201" s="1"/>
      <c r="F201" s="1"/>
      <c r="G201" s="1"/>
      <c r="H201" s="123"/>
      <c r="I201" s="1"/>
      <c r="J201" s="1"/>
      <c r="K201" s="123"/>
      <c r="L201" s="1"/>
      <c r="M201" s="1"/>
      <c r="N201" s="1"/>
      <c r="O201" s="1"/>
    </row>
    <row r="202" spans="2:15">
      <c r="B202" s="1"/>
      <c r="C202" s="844" t="s">
        <v>289</v>
      </c>
      <c r="D202" s="844"/>
      <c r="E202" s="844"/>
      <c r="F202" s="844"/>
      <c r="G202" s="251"/>
      <c r="H202" s="251"/>
      <c r="I202" s="1"/>
      <c r="J202" s="1"/>
      <c r="K202" s="123"/>
      <c r="L202" s="1"/>
      <c r="M202" s="1"/>
      <c r="N202" s="1"/>
      <c r="O202" s="1"/>
    </row>
    <row r="203" spans="2:15" ht="53.25" customHeight="1">
      <c r="B203" s="1"/>
      <c r="C203" s="54" t="s">
        <v>51</v>
      </c>
      <c r="D203" s="55" t="s">
        <v>539</v>
      </c>
      <c r="E203" s="55" t="s">
        <v>540</v>
      </c>
      <c r="F203" s="55" t="s">
        <v>515</v>
      </c>
      <c r="G203" s="1"/>
      <c r="H203" s="123"/>
      <c r="I203" s="1"/>
      <c r="J203" s="1"/>
      <c r="K203" s="123"/>
      <c r="L203" s="1"/>
      <c r="M203" s="1"/>
      <c r="N203" s="1"/>
      <c r="O203" s="1"/>
    </row>
    <row r="204" spans="2:15">
      <c r="B204" s="1"/>
      <c r="C204" s="56" t="s">
        <v>541</v>
      </c>
      <c r="D204" s="57">
        <v>2.1479999999999999E-2</v>
      </c>
      <c r="E204" s="57">
        <v>3.1489999999999997E-2</v>
      </c>
      <c r="F204" s="57">
        <v>3.1489999999999997E-2</v>
      </c>
      <c r="G204" s="1"/>
      <c r="H204" s="123"/>
      <c r="I204" s="1"/>
      <c r="J204" s="1"/>
      <c r="K204" s="123"/>
      <c r="L204" s="1"/>
      <c r="M204" s="1"/>
      <c r="N204" s="1"/>
      <c r="O204" s="1"/>
    </row>
    <row r="205" spans="2:15" ht="15" customHeight="1">
      <c r="B205" s="1"/>
      <c r="C205" s="56" t="s">
        <v>542</v>
      </c>
      <c r="D205" s="190">
        <v>40713.600468460005</v>
      </c>
      <c r="E205" s="190">
        <v>134853.84971238996</v>
      </c>
      <c r="F205" s="190">
        <v>8768.1757211799995</v>
      </c>
      <c r="G205" s="1"/>
      <c r="H205" s="123"/>
      <c r="I205" s="1"/>
      <c r="J205" s="1"/>
      <c r="K205" s="123"/>
      <c r="L205" s="1"/>
      <c r="M205" s="1"/>
      <c r="N205" s="1"/>
      <c r="O205" s="1"/>
    </row>
    <row r="206" spans="2:15">
      <c r="B206" s="1"/>
      <c r="C206" s="56" t="s">
        <v>543</v>
      </c>
      <c r="D206" s="190">
        <v>1069.988026</v>
      </c>
      <c r="E206" s="190">
        <v>6928.9216110199986</v>
      </c>
      <c r="F206" s="190">
        <v>529.92030491000003</v>
      </c>
      <c r="G206" s="1"/>
      <c r="H206" s="123"/>
      <c r="I206" s="1"/>
      <c r="J206" s="1"/>
      <c r="K206" s="123"/>
      <c r="L206" s="1"/>
      <c r="M206" s="1"/>
      <c r="N206" s="1"/>
      <c r="O206" s="1"/>
    </row>
    <row r="207" spans="2:15">
      <c r="B207" s="1"/>
      <c r="C207" s="56" t="s">
        <v>544</v>
      </c>
      <c r="D207" s="190">
        <v>2218.3223510100001</v>
      </c>
      <c r="E207" s="190">
        <v>550.93645530000003</v>
      </c>
      <c r="F207" s="190">
        <v>-56.31235015</v>
      </c>
      <c r="G207" s="1"/>
      <c r="H207" s="123"/>
      <c r="I207" s="1"/>
      <c r="J207" s="1"/>
      <c r="K207" s="123"/>
      <c r="L207" s="1"/>
      <c r="M207" s="1"/>
      <c r="N207" s="1"/>
      <c r="O207" s="1"/>
    </row>
    <row r="208" spans="2:15">
      <c r="B208" s="1"/>
      <c r="C208" s="56" t="s">
        <v>545</v>
      </c>
      <c r="D208" s="190">
        <v>-15.55779714999999</v>
      </c>
      <c r="E208" s="190">
        <v>795.50768466000011</v>
      </c>
      <c r="F208" s="190">
        <v>0</v>
      </c>
      <c r="G208" s="1"/>
      <c r="H208" s="123"/>
      <c r="I208" s="1"/>
      <c r="J208" s="1"/>
      <c r="K208" s="123"/>
      <c r="L208" s="1"/>
      <c r="M208" s="1"/>
      <c r="N208" s="1"/>
      <c r="O208" s="1"/>
    </row>
    <row r="209" spans="2:15">
      <c r="B209" s="1"/>
      <c r="C209" s="509" t="s">
        <v>279</v>
      </c>
      <c r="D209" s="510">
        <v>4.8647795328810486E-2</v>
      </c>
      <c r="E209" s="510">
        <v>4.3151143190362451E-2</v>
      </c>
      <c r="F209" s="510">
        <v>3.8299229615827872E-2</v>
      </c>
      <c r="G209" s="1"/>
      <c r="H209" s="123"/>
      <c r="I209" s="1"/>
      <c r="J209" s="1"/>
      <c r="K209" s="123"/>
      <c r="L209" s="1"/>
      <c r="M209" s="1"/>
      <c r="N209" s="1"/>
      <c r="O209" s="1"/>
    </row>
    <row r="210" spans="2:15" ht="11.25" customHeight="1">
      <c r="B210" s="1"/>
      <c r="C210" s="860" t="s">
        <v>546</v>
      </c>
      <c r="D210" s="860"/>
      <c r="E210" s="860"/>
      <c r="F210" s="860"/>
      <c r="G210" s="1"/>
      <c r="H210" s="123"/>
      <c r="I210" s="1"/>
      <c r="J210" s="1"/>
      <c r="K210" s="123"/>
      <c r="L210" s="1"/>
      <c r="M210" s="1"/>
      <c r="N210" s="1"/>
      <c r="O210" s="1"/>
    </row>
    <row r="211" spans="2:15" ht="21.75" customHeight="1">
      <c r="B211" s="1"/>
      <c r="C211" s="860" t="s">
        <v>373</v>
      </c>
      <c r="D211" s="860"/>
      <c r="E211" s="860"/>
      <c r="F211" s="860"/>
      <c r="G211" s="280"/>
      <c r="H211" s="123"/>
      <c r="I211" s="1"/>
      <c r="J211" s="1"/>
      <c r="K211" s="123"/>
      <c r="L211" s="1"/>
      <c r="M211" s="1"/>
      <c r="N211" s="1"/>
      <c r="O211" s="1"/>
    </row>
    <row r="212" spans="2:15" ht="12.75" customHeight="1">
      <c r="B212" s="1"/>
      <c r="C212" s="859">
        <v>0</v>
      </c>
      <c r="D212" s="859">
        <v>0</v>
      </c>
      <c r="E212" s="859">
        <v>0</v>
      </c>
      <c r="F212" s="859">
        <v>0</v>
      </c>
      <c r="G212" s="1"/>
      <c r="H212" s="123"/>
      <c r="I212" s="1"/>
      <c r="J212" s="1"/>
      <c r="K212" s="123"/>
      <c r="L212" s="1"/>
      <c r="M212" s="1"/>
      <c r="N212" s="1"/>
      <c r="O212" s="1"/>
    </row>
    <row r="213" spans="2:15" ht="12.75" customHeight="1">
      <c r="B213" s="1"/>
      <c r="C213" s="203" t="s">
        <v>218</v>
      </c>
      <c r="D213" s="203"/>
      <c r="E213" s="203"/>
      <c r="F213" s="203"/>
      <c r="G213" s="203"/>
      <c r="H213" s="203"/>
      <c r="I213" s="1"/>
      <c r="J213" s="1"/>
      <c r="K213" s="123"/>
      <c r="L213" s="1"/>
      <c r="M213" s="1"/>
      <c r="N213" s="1"/>
      <c r="O213" s="1"/>
    </row>
    <row r="214" spans="2:15" ht="51">
      <c r="B214" s="1"/>
      <c r="C214" s="607" t="s">
        <v>51</v>
      </c>
      <c r="D214" s="722" t="s">
        <v>56</v>
      </c>
      <c r="E214" s="722" t="s">
        <v>202</v>
      </c>
      <c r="F214" s="1"/>
      <c r="G214" s="1"/>
      <c r="H214" s="1"/>
      <c r="I214" s="1"/>
      <c r="J214" s="1"/>
      <c r="K214" s="123"/>
      <c r="L214" s="1"/>
      <c r="M214" s="1"/>
      <c r="N214" s="1"/>
      <c r="O214" s="1"/>
    </row>
    <row r="215" spans="2:15" ht="15.75" customHeight="1">
      <c r="B215" s="1"/>
      <c r="C215" s="181" t="s">
        <v>374</v>
      </c>
      <c r="D215" s="184">
        <v>3.1E-2</v>
      </c>
      <c r="E215" s="184">
        <v>3.5999999999999997E-2</v>
      </c>
      <c r="F215" s="1"/>
      <c r="G215" s="1"/>
      <c r="H215" s="1"/>
      <c r="I215" s="1"/>
      <c r="J215" s="1"/>
      <c r="K215" s="123"/>
      <c r="L215" s="1"/>
      <c r="M215" s="1"/>
      <c r="N215" s="1"/>
      <c r="O215" s="1"/>
    </row>
    <row r="216" spans="2:15">
      <c r="B216" s="1"/>
      <c r="C216" s="305" t="s">
        <v>375</v>
      </c>
      <c r="D216" s="631">
        <v>2.7208242364620217E-2</v>
      </c>
      <c r="E216" s="631">
        <v>2.7119048442341059E-2</v>
      </c>
      <c r="F216" s="1"/>
      <c r="G216" s="1"/>
      <c r="H216" s="1"/>
      <c r="I216" s="1"/>
      <c r="J216" s="1"/>
      <c r="K216" s="123"/>
      <c r="L216" s="1"/>
      <c r="M216" s="1"/>
      <c r="N216" s="1"/>
      <c r="O216" s="1"/>
    </row>
    <row r="217" spans="2:15" ht="13.5" customHeight="1">
      <c r="B217" s="1"/>
      <c r="C217" s="181" t="s">
        <v>376</v>
      </c>
      <c r="D217" s="185">
        <v>34686.179300192001</v>
      </c>
      <c r="E217" s="185">
        <v>32394.97546579584</v>
      </c>
      <c r="F217" s="1"/>
      <c r="G217" s="1"/>
      <c r="H217" s="1"/>
      <c r="I217" s="1"/>
      <c r="J217" s="1"/>
      <c r="K217" s="123"/>
      <c r="L217" s="1"/>
      <c r="M217" s="1"/>
      <c r="N217" s="1"/>
      <c r="O217" s="1"/>
    </row>
    <row r="218" spans="2:15" ht="12.75" customHeight="1">
      <c r="B218" s="1"/>
      <c r="C218" s="181" t="s">
        <v>377</v>
      </c>
      <c r="D218" s="185">
        <v>8565.7005009842014</v>
      </c>
      <c r="E218" s="185">
        <v>5838.0533294242005</v>
      </c>
      <c r="F218" s="1"/>
      <c r="G218" s="1"/>
      <c r="H218" s="1"/>
      <c r="I218" s="1"/>
      <c r="J218" s="1"/>
      <c r="K218" s="123"/>
      <c r="L218" s="1"/>
      <c r="M218" s="1"/>
      <c r="N218" s="1"/>
      <c r="O218" s="1"/>
    </row>
    <row r="219" spans="2:15">
      <c r="B219" s="1"/>
      <c r="C219" s="181" t="s">
        <v>378</v>
      </c>
      <c r="D219" s="186">
        <v>40.285352399063825</v>
      </c>
      <c r="E219" s="186">
        <v>3163.8765293303763</v>
      </c>
      <c r="F219" s="1"/>
      <c r="G219" s="1"/>
      <c r="H219" s="1"/>
      <c r="I219" s="1"/>
      <c r="J219" s="1"/>
      <c r="K219" s="123"/>
      <c r="L219" s="1"/>
      <c r="M219" s="1"/>
      <c r="N219" s="1"/>
      <c r="O219" s="1"/>
    </row>
    <row r="220" spans="2:15">
      <c r="B220" s="1"/>
      <c r="C220" s="332" t="s">
        <v>174</v>
      </c>
      <c r="D220" s="184">
        <v>4.6914625063948015E-2</v>
      </c>
      <c r="E220" s="184">
        <v>4.8507867647589617E-2</v>
      </c>
      <c r="F220" s="1"/>
      <c r="G220" s="1"/>
      <c r="H220" s="1"/>
      <c r="I220" s="1"/>
      <c r="J220" s="1"/>
      <c r="K220" s="123"/>
      <c r="L220" s="1"/>
      <c r="M220" s="1"/>
      <c r="N220" s="1"/>
      <c r="O220" s="1"/>
    </row>
    <row r="221" spans="2:15">
      <c r="B221" s="1"/>
      <c r="C221" s="182" t="s">
        <v>173</v>
      </c>
      <c r="D221" s="187">
        <v>5.495669605752</v>
      </c>
      <c r="E221" s="187">
        <v>5.3408384753724292</v>
      </c>
      <c r="F221" s="1"/>
      <c r="G221" s="1"/>
      <c r="H221" s="1"/>
      <c r="I221" s="1"/>
      <c r="J221" s="1"/>
      <c r="K221" s="123"/>
      <c r="L221" s="1"/>
      <c r="M221" s="1"/>
      <c r="N221" s="1"/>
      <c r="O221" s="1"/>
    </row>
    <row r="222" spans="2:15">
      <c r="B222" s="1"/>
      <c r="C222" s="181" t="s">
        <v>175</v>
      </c>
      <c r="D222" s="188">
        <v>3.3644448980226054E-2</v>
      </c>
      <c r="E222" s="188">
        <v>3.2276705874828657E-2</v>
      </c>
      <c r="F222" s="1"/>
      <c r="G222" s="1"/>
      <c r="H222" s="1"/>
      <c r="I222" s="1"/>
      <c r="J222" s="1"/>
      <c r="K222" s="123"/>
      <c r="L222" s="1"/>
      <c r="M222" s="1"/>
      <c r="N222" s="1"/>
      <c r="O222" s="1"/>
    </row>
    <row r="223" spans="2:15" ht="12.75" customHeight="1">
      <c r="B223" s="1"/>
      <c r="C223" s="507" t="s">
        <v>176</v>
      </c>
      <c r="D223" s="508">
        <v>1.0981494595455401</v>
      </c>
      <c r="E223" s="622">
        <v>0</v>
      </c>
      <c r="F223" s="1"/>
      <c r="G223" s="1"/>
      <c r="H223" s="1"/>
      <c r="I223" s="1"/>
      <c r="J223" s="1"/>
      <c r="K223" s="123"/>
      <c r="L223" s="1"/>
      <c r="M223" s="1"/>
      <c r="N223" s="1"/>
      <c r="O223" s="1"/>
    </row>
    <row r="224" spans="2:15" ht="24.75" customHeight="1">
      <c r="B224" s="1"/>
      <c r="C224" s="863" t="s">
        <v>379</v>
      </c>
      <c r="D224" s="864"/>
      <c r="E224" s="864"/>
      <c r="F224" s="1"/>
      <c r="G224" s="1"/>
      <c r="H224" s="347"/>
      <c r="I224" s="1"/>
      <c r="J224" s="1"/>
      <c r="K224" s="123"/>
      <c r="L224" s="1"/>
      <c r="M224" s="1"/>
      <c r="N224" s="1"/>
      <c r="O224" s="1"/>
    </row>
    <row r="225" spans="1:20" ht="13.5" customHeight="1">
      <c r="B225" s="1"/>
      <c r="C225" s="865" t="s">
        <v>380</v>
      </c>
      <c r="D225" s="866"/>
      <c r="E225" s="866"/>
      <c r="F225" s="355"/>
      <c r="G225" s="347"/>
      <c r="H225" s="347"/>
      <c r="I225" s="1"/>
      <c r="J225" s="1"/>
      <c r="K225" s="123"/>
      <c r="L225" s="1"/>
      <c r="M225" s="1"/>
      <c r="N225" s="1"/>
      <c r="O225" s="1"/>
    </row>
    <row r="226" spans="1:20" ht="12.75" customHeight="1">
      <c r="B226" s="1"/>
      <c r="C226" s="860" t="s">
        <v>381</v>
      </c>
      <c r="D226" s="867"/>
      <c r="E226" s="867"/>
      <c r="F226" s="355"/>
      <c r="G226" s="347"/>
      <c r="H226" s="347"/>
      <c r="I226" s="1"/>
      <c r="J226" s="1"/>
      <c r="K226" s="123"/>
      <c r="L226" s="1"/>
      <c r="M226" s="1"/>
      <c r="N226" s="1"/>
      <c r="O226" s="1"/>
    </row>
    <row r="227" spans="1:20" ht="10.5" customHeight="1">
      <c r="B227" s="1"/>
      <c r="C227" s="347"/>
      <c r="D227" s="347"/>
      <c r="E227" s="347"/>
      <c r="F227" s="347"/>
      <c r="G227" s="347"/>
      <c r="H227" s="347"/>
      <c r="I227" s="347"/>
      <c r="J227" s="347"/>
      <c r="K227" s="123"/>
      <c r="L227" s="1"/>
      <c r="M227" s="1"/>
      <c r="N227" s="1"/>
      <c r="O227" s="1"/>
    </row>
    <row r="228" spans="1:20">
      <c r="B228" s="1"/>
      <c r="C228" s="203" t="s">
        <v>192</v>
      </c>
      <c r="D228" s="203"/>
      <c r="E228" s="203"/>
      <c r="F228" s="1"/>
      <c r="G228" s="347"/>
      <c r="H228" s="347"/>
      <c r="I228" s="1"/>
      <c r="J228" s="1"/>
      <c r="K228" s="123"/>
      <c r="L228" s="1"/>
      <c r="M228" s="1"/>
      <c r="N228" s="1"/>
      <c r="O228" s="1"/>
    </row>
    <row r="229" spans="1:20" ht="51" customHeight="1">
      <c r="B229" s="1"/>
      <c r="C229" s="667"/>
      <c r="D229" s="723" t="s">
        <v>56</v>
      </c>
      <c r="E229" s="722" t="s">
        <v>260</v>
      </c>
      <c r="F229" s="1"/>
      <c r="G229" s="239"/>
      <c r="H229" s="239"/>
      <c r="I229" s="239"/>
      <c r="J229" s="239"/>
      <c r="K229" s="123"/>
      <c r="L229" s="1"/>
      <c r="M229" s="1"/>
      <c r="N229" s="1"/>
      <c r="O229" s="1"/>
    </row>
    <row r="230" spans="1:20">
      <c r="B230" s="1"/>
      <c r="C230" s="582" t="s">
        <v>336</v>
      </c>
      <c r="D230" s="729">
        <v>0.18585398621198568</v>
      </c>
      <c r="E230" s="729">
        <v>0.20972536410946838</v>
      </c>
      <c r="F230" s="1"/>
      <c r="G230" s="239"/>
      <c r="H230" s="239"/>
      <c r="I230" s="239"/>
      <c r="J230" s="239"/>
      <c r="K230" s="212"/>
      <c r="L230" s="212"/>
      <c r="M230" s="1"/>
      <c r="N230" s="1"/>
      <c r="O230" s="1"/>
    </row>
    <row r="231" spans="1:20">
      <c r="B231" s="1"/>
      <c r="C231" s="582" t="s">
        <v>337</v>
      </c>
      <c r="D231" s="729">
        <v>0.14268540423721013</v>
      </c>
      <c r="E231" s="729">
        <v>0.14563939732915382</v>
      </c>
      <c r="F231" s="1"/>
      <c r="G231" s="239"/>
      <c r="H231" s="239"/>
      <c r="I231" s="239"/>
      <c r="J231" s="239"/>
      <c r="K231" s="212"/>
      <c r="L231" s="212"/>
      <c r="M231" s="1"/>
      <c r="N231" s="1"/>
      <c r="O231" s="1"/>
    </row>
    <row r="232" spans="1:20">
      <c r="B232" s="1"/>
      <c r="C232" s="582" t="s">
        <v>343</v>
      </c>
      <c r="D232" s="729">
        <v>0.46669499131770004</v>
      </c>
      <c r="E232" s="729">
        <v>0.39478323806843679</v>
      </c>
      <c r="F232" s="1"/>
      <c r="G232" s="239"/>
      <c r="H232" s="239"/>
      <c r="I232" s="239"/>
      <c r="J232" s="239"/>
      <c r="K232" s="212"/>
      <c r="L232" s="212"/>
      <c r="M232" s="1"/>
      <c r="N232" s="1"/>
      <c r="O232" s="1"/>
    </row>
    <row r="233" spans="1:20">
      <c r="B233" s="1"/>
      <c r="C233" s="582" t="s">
        <v>341</v>
      </c>
      <c r="D233" s="729">
        <v>0.20476561823310421</v>
      </c>
      <c r="E233" s="729">
        <v>0.24985200049294085</v>
      </c>
      <c r="F233" s="1"/>
      <c r="G233" s="239"/>
      <c r="H233" s="239"/>
      <c r="I233" s="239"/>
      <c r="J233" s="239"/>
      <c r="K233" s="212"/>
      <c r="L233" s="212"/>
      <c r="M233" s="1"/>
      <c r="N233" s="1"/>
      <c r="O233" s="1"/>
    </row>
    <row r="234" spans="1:20" ht="15" customHeight="1">
      <c r="B234" s="1"/>
      <c r="C234" s="583" t="s">
        <v>190</v>
      </c>
      <c r="D234" s="724">
        <f>SUM(D230:D233)</f>
        <v>1</v>
      </c>
      <c r="E234" s="725">
        <f>SUM(E230:E233)</f>
        <v>0.99999999999999989</v>
      </c>
      <c r="F234" s="1"/>
      <c r="G234" s="1"/>
      <c r="H234" s="1"/>
      <c r="I234" s="1"/>
      <c r="J234" s="1"/>
      <c r="K234" s="123"/>
      <c r="L234" s="1"/>
      <c r="M234" s="1"/>
      <c r="N234" s="1"/>
      <c r="O234" s="1"/>
    </row>
    <row r="235" spans="1:20">
      <c r="B235" s="1"/>
      <c r="C235" s="1"/>
      <c r="D235" s="1"/>
      <c r="E235" s="251"/>
      <c r="F235" s="1"/>
      <c r="G235" s="1"/>
      <c r="H235" s="123"/>
      <c r="I235" s="1"/>
      <c r="J235" s="1"/>
      <c r="K235" s="123"/>
      <c r="L235" s="1"/>
      <c r="M235" s="1"/>
      <c r="N235" s="1"/>
      <c r="O235" s="1"/>
    </row>
    <row r="236" spans="1:20" s="348" customFormat="1">
      <c r="A236" s="2"/>
      <c r="B236" s="239"/>
      <c r="C236" s="251" t="s">
        <v>290</v>
      </c>
      <c r="D236" s="1"/>
      <c r="E236" s="1"/>
      <c r="F236" s="1"/>
      <c r="G236" s="239"/>
      <c r="H236" s="239"/>
      <c r="I236" s="239"/>
      <c r="J236" s="239"/>
      <c r="K236" s="349"/>
      <c r="L236" s="239"/>
      <c r="M236" s="239"/>
      <c r="N236" s="239"/>
      <c r="O236" s="239"/>
      <c r="P236" s="2"/>
      <c r="Q236" s="2"/>
      <c r="R236" s="2"/>
      <c r="S236" s="2"/>
      <c r="T236" s="2"/>
    </row>
    <row r="237" spans="1:20" s="348" customFormat="1" ht="25.5">
      <c r="A237" s="2"/>
      <c r="B237" s="239"/>
      <c r="C237" s="666"/>
      <c r="D237" s="726" t="s">
        <v>56</v>
      </c>
      <c r="E237" s="726" t="s">
        <v>57</v>
      </c>
      <c r="F237" s="726" t="s">
        <v>58</v>
      </c>
      <c r="G237" s="239"/>
      <c r="H237" s="239"/>
      <c r="I237" s="239"/>
      <c r="J237" s="239"/>
      <c r="K237" s="349"/>
      <c r="L237" s="239"/>
      <c r="M237" s="239"/>
      <c r="N237" s="239"/>
      <c r="O237" s="239"/>
      <c r="P237" s="2"/>
      <c r="Q237" s="2"/>
      <c r="R237" s="2"/>
      <c r="S237" s="2"/>
      <c r="T237" s="2"/>
    </row>
    <row r="238" spans="1:20" s="348" customFormat="1">
      <c r="A238" s="2"/>
      <c r="B238" s="239"/>
      <c r="C238" s="580" t="s">
        <v>336</v>
      </c>
      <c r="D238" s="730">
        <v>0.16129195687803413</v>
      </c>
      <c r="E238" s="730">
        <v>6.620755315319235E-2</v>
      </c>
      <c r="F238" s="730">
        <v>4.8352319255236385E-2</v>
      </c>
      <c r="G238" s="239"/>
      <c r="H238" s="239"/>
      <c r="I238" s="239"/>
      <c r="J238" s="239"/>
      <c r="K238" s="349"/>
      <c r="L238" s="239"/>
      <c r="M238" s="239"/>
      <c r="N238" s="239"/>
      <c r="O238" s="239"/>
      <c r="P238" s="2"/>
      <c r="Q238" s="2"/>
      <c r="R238" s="2"/>
      <c r="S238" s="2"/>
      <c r="T238" s="2"/>
    </row>
    <row r="239" spans="1:20" s="348" customFormat="1">
      <c r="A239" s="2"/>
      <c r="B239" s="239"/>
      <c r="C239" s="580" t="s">
        <v>337</v>
      </c>
      <c r="D239" s="730">
        <v>0.14654823644186984</v>
      </c>
      <c r="E239" s="730">
        <v>0.11442558425576144</v>
      </c>
      <c r="F239" s="730">
        <v>7.2596084074356318E-2</v>
      </c>
      <c r="G239" s="239"/>
      <c r="H239" s="239"/>
      <c r="I239" s="239"/>
      <c r="J239" s="239"/>
      <c r="K239" s="349"/>
      <c r="L239" s="239"/>
      <c r="M239" s="239"/>
      <c r="N239" s="239"/>
      <c r="O239" s="239"/>
      <c r="P239" s="2"/>
      <c r="Q239" s="2"/>
      <c r="R239" s="2"/>
      <c r="S239" s="2"/>
      <c r="T239" s="2"/>
    </row>
    <row r="240" spans="1:20" s="348" customFormat="1">
      <c r="A240" s="2"/>
      <c r="B240" s="239"/>
      <c r="C240" s="580" t="s">
        <v>343</v>
      </c>
      <c r="D240" s="730">
        <v>4.814437719942713E-2</v>
      </c>
      <c r="E240" s="730">
        <v>4.515846200718427E-2</v>
      </c>
      <c r="F240" s="730">
        <v>3.8854554627193547E-2</v>
      </c>
      <c r="G240" s="239"/>
      <c r="H240" s="239"/>
      <c r="I240" s="239"/>
      <c r="J240" s="239"/>
      <c r="K240" s="349"/>
      <c r="L240" s="239"/>
      <c r="M240" s="239"/>
      <c r="N240" s="239"/>
      <c r="O240" s="239"/>
      <c r="P240" s="2"/>
      <c r="Q240" s="2"/>
      <c r="R240" s="2"/>
      <c r="S240" s="2"/>
      <c r="T240" s="2"/>
    </row>
    <row r="241" spans="1:20" s="348" customFormat="1">
      <c r="A241" s="2"/>
      <c r="B241" s="239"/>
      <c r="C241" s="580" t="s">
        <v>341</v>
      </c>
      <c r="D241" s="730">
        <v>0.14980745668846815</v>
      </c>
      <c r="E241" s="730">
        <v>0.14150137715366878</v>
      </c>
      <c r="F241" s="730">
        <v>0.12239770590941533</v>
      </c>
      <c r="G241" s="239"/>
      <c r="H241" s="239"/>
      <c r="I241" s="239"/>
      <c r="J241" s="239"/>
      <c r="K241" s="349"/>
      <c r="L241" s="239"/>
      <c r="M241" s="239"/>
      <c r="N241" s="239"/>
      <c r="O241" s="239"/>
      <c r="P241" s="2"/>
      <c r="Q241" s="2"/>
      <c r="R241" s="2"/>
      <c r="S241" s="2"/>
      <c r="T241" s="2"/>
    </row>
    <row r="242" spans="1:20" s="348" customFormat="1">
      <c r="A242" s="2"/>
      <c r="B242" s="239"/>
      <c r="C242" s="580" t="s">
        <v>344</v>
      </c>
      <c r="D242" s="730">
        <v>0.49420797279220069</v>
      </c>
      <c r="E242" s="730">
        <v>0.63270702343019314</v>
      </c>
      <c r="F242" s="730">
        <v>0.71779933613379854</v>
      </c>
      <c r="G242" s="239"/>
      <c r="H242" s="239"/>
      <c r="I242" s="239"/>
      <c r="J242" s="239"/>
      <c r="K242" s="349"/>
      <c r="L242" s="239"/>
      <c r="M242" s="239"/>
      <c r="N242" s="239"/>
      <c r="O242" s="239"/>
      <c r="P242" s="2"/>
      <c r="Q242" s="2"/>
      <c r="R242" s="2"/>
      <c r="S242" s="2"/>
      <c r="T242" s="2"/>
    </row>
    <row r="243" spans="1:20" s="348" customFormat="1" hidden="1">
      <c r="A243" s="2"/>
      <c r="B243" s="239"/>
      <c r="C243" s="580" t="s">
        <v>6</v>
      </c>
      <c r="D243" s="727">
        <v>0</v>
      </c>
      <c r="E243" s="727">
        <v>0</v>
      </c>
      <c r="F243" s="727">
        <v>0</v>
      </c>
      <c r="G243" s="239"/>
      <c r="H243" s="239"/>
      <c r="I243" s="239"/>
      <c r="J243" s="239"/>
      <c r="K243" s="349"/>
      <c r="L243" s="239"/>
      <c r="M243" s="239"/>
      <c r="N243" s="239"/>
      <c r="O243" s="239"/>
      <c r="P243" s="2"/>
      <c r="Q243" s="2"/>
      <c r="R243" s="2"/>
      <c r="S243" s="2"/>
      <c r="T243" s="2"/>
    </row>
    <row r="244" spans="1:20" s="348" customFormat="1">
      <c r="A244" s="2"/>
      <c r="B244" s="239"/>
      <c r="C244" s="581" t="s">
        <v>190</v>
      </c>
      <c r="D244" s="728">
        <f>SUM(D238:D243)</f>
        <v>1</v>
      </c>
      <c r="E244" s="728">
        <f>SUM(E238:E243)</f>
        <v>1</v>
      </c>
      <c r="F244" s="728">
        <f>SUM(F238:F243)</f>
        <v>1</v>
      </c>
      <c r="G244" s="239"/>
      <c r="H244" s="239"/>
      <c r="I244" s="239"/>
      <c r="J244" s="239"/>
      <c r="K244" s="349"/>
      <c r="L244" s="239"/>
      <c r="M244" s="239"/>
      <c r="N244" s="551"/>
      <c r="O244" s="239"/>
      <c r="P244" s="2"/>
      <c r="Q244" s="2"/>
      <c r="R244" s="2"/>
      <c r="S244" s="2"/>
      <c r="T244" s="2"/>
    </row>
    <row r="245" spans="1:20" s="348" customFormat="1" ht="30.75" customHeight="1">
      <c r="B245" s="239"/>
      <c r="C245" s="239"/>
      <c r="D245" s="692" t="s">
        <v>96</v>
      </c>
      <c r="E245" s="691"/>
      <c r="F245" s="691"/>
      <c r="G245" s="691"/>
      <c r="H245" s="693"/>
      <c r="I245" s="691"/>
      <c r="J245" s="691"/>
      <c r="K245" s="693"/>
      <c r="L245" s="691"/>
      <c r="M245" s="691"/>
      <c r="N245" s="694"/>
      <c r="O245" s="239"/>
    </row>
    <row r="246" spans="1:20" s="348" customFormat="1" ht="25.5" customHeight="1">
      <c r="B246" s="239"/>
      <c r="C246" s="239"/>
      <c r="D246" s="862" t="s">
        <v>163</v>
      </c>
      <c r="E246" s="862"/>
      <c r="F246" s="862"/>
      <c r="G246" s="862"/>
      <c r="H246" s="862"/>
      <c r="I246" s="862"/>
      <c r="J246" s="862"/>
      <c r="K246" s="862"/>
      <c r="L246" s="862"/>
      <c r="M246" s="862"/>
      <c r="N246" s="862"/>
      <c r="O246" s="239"/>
    </row>
    <row r="247" spans="1:20" s="348" customFormat="1">
      <c r="B247" s="239"/>
      <c r="C247" s="239"/>
      <c r="D247" s="239"/>
      <c r="E247" s="239"/>
      <c r="F247" s="239"/>
      <c r="G247" s="239"/>
      <c r="H247" s="349"/>
      <c r="I247" s="239"/>
      <c r="J247" s="239"/>
      <c r="K247" s="349"/>
      <c r="L247" s="239"/>
      <c r="M247" s="239"/>
      <c r="N247" s="239"/>
      <c r="O247" s="239"/>
    </row>
    <row r="248" spans="1:20" s="348" customFormat="1" ht="26.25" customHeight="1">
      <c r="B248" s="239"/>
      <c r="C248" s="239"/>
      <c r="D248" s="140" t="s">
        <v>382</v>
      </c>
      <c r="E248" s="141" t="s">
        <v>254</v>
      </c>
      <c r="F248" s="239"/>
      <c r="G248" s="239"/>
      <c r="H248" s="349"/>
      <c r="I248" s="239"/>
      <c r="J248" s="239"/>
      <c r="K248" s="349"/>
      <c r="L248" s="239"/>
      <c r="M248" s="239"/>
      <c r="N248" s="239"/>
      <c r="O248" s="239"/>
    </row>
    <row r="249" spans="1:20" s="348" customFormat="1">
      <c r="B249" s="239"/>
      <c r="C249" s="239"/>
      <c r="D249" s="720">
        <v>-0.2</v>
      </c>
      <c r="E249" s="134">
        <v>-83.603393687418162</v>
      </c>
      <c r="F249" s="239"/>
      <c r="G249" s="239"/>
      <c r="H249" s="349"/>
      <c r="I249" s="239"/>
      <c r="J249" s="239"/>
      <c r="K249" s="349"/>
      <c r="L249" s="239"/>
      <c r="M249" s="239"/>
      <c r="N249" s="239"/>
      <c r="O249" s="239"/>
    </row>
    <row r="250" spans="1:20" s="348" customFormat="1">
      <c r="B250" s="239"/>
      <c r="C250" s="239"/>
      <c r="D250" s="720">
        <v>-0.17499999999999999</v>
      </c>
      <c r="E250" s="134">
        <v>-82.765041964882755</v>
      </c>
      <c r="F250" s="239"/>
      <c r="G250" s="239"/>
      <c r="H250" s="349"/>
      <c r="I250" s="239"/>
      <c r="J250" s="239"/>
      <c r="K250" s="349"/>
      <c r="L250" s="239"/>
      <c r="M250" s="239"/>
      <c r="N250" s="239"/>
      <c r="O250" s="239"/>
    </row>
    <row r="251" spans="1:20" s="348" customFormat="1">
      <c r="B251" s="239"/>
      <c r="C251" s="239"/>
      <c r="D251" s="720">
        <v>-0.15</v>
      </c>
      <c r="E251" s="134">
        <v>-81.597002222870117</v>
      </c>
      <c r="F251" s="239"/>
      <c r="G251" s="239"/>
      <c r="H251" s="349"/>
      <c r="I251" s="239"/>
      <c r="J251" s="239"/>
      <c r="K251" s="349"/>
      <c r="L251" s="239"/>
      <c r="M251" s="239"/>
      <c r="N251" s="239"/>
      <c r="O251" s="239"/>
    </row>
    <row r="252" spans="1:20">
      <c r="B252" s="1"/>
      <c r="C252" s="1"/>
      <c r="D252" s="720">
        <v>-0.125</v>
      </c>
      <c r="E252" s="134">
        <v>-75.969106130875076</v>
      </c>
      <c r="F252" s="1"/>
      <c r="G252" s="1"/>
      <c r="H252" s="123"/>
      <c r="I252" s="1"/>
      <c r="J252" s="1"/>
      <c r="K252" s="123"/>
      <c r="L252" s="1"/>
      <c r="M252" s="1"/>
      <c r="N252" s="1"/>
      <c r="O252" s="1"/>
    </row>
    <row r="253" spans="1:20">
      <c r="B253" s="1"/>
      <c r="C253" s="1"/>
      <c r="D253" s="720">
        <v>-0.1</v>
      </c>
      <c r="E253" s="134">
        <v>-63.900401698765883</v>
      </c>
      <c r="F253" s="1"/>
      <c r="G253" s="1"/>
      <c r="H253" s="123"/>
      <c r="I253" s="1"/>
      <c r="J253" s="1"/>
      <c r="K253" s="123"/>
      <c r="L253" s="1"/>
      <c r="M253" s="1"/>
      <c r="N253" s="1"/>
      <c r="O253" s="1"/>
    </row>
    <row r="254" spans="1:20">
      <c r="B254" s="1"/>
      <c r="C254" s="1"/>
      <c r="D254" s="720">
        <v>-7.4999999999999997E-2</v>
      </c>
      <c r="E254" s="134">
        <v>-42.627208353400079</v>
      </c>
      <c r="F254" s="1"/>
      <c r="G254" s="1"/>
      <c r="H254" s="123"/>
      <c r="I254" s="1"/>
      <c r="J254" s="1"/>
      <c r="K254" s="123"/>
      <c r="L254" s="1"/>
      <c r="M254" s="1"/>
      <c r="N254" s="1"/>
      <c r="O254" s="1"/>
    </row>
    <row r="255" spans="1:20">
      <c r="B255" s="1"/>
      <c r="C255" s="1"/>
      <c r="D255" s="720">
        <v>-4.99999E-2</v>
      </c>
      <c r="E255" s="134">
        <v>-28.136125100516235</v>
      </c>
      <c r="F255" s="1"/>
      <c r="G255" s="1"/>
      <c r="H255" s="123"/>
      <c r="I255" s="1"/>
      <c r="J255" s="1"/>
      <c r="K255" s="123"/>
      <c r="L255" s="1"/>
      <c r="M255" s="1"/>
      <c r="N255" s="1"/>
      <c r="O255" s="1"/>
    </row>
    <row r="256" spans="1:20">
      <c r="B256" s="1"/>
      <c r="C256" s="1"/>
      <c r="D256" s="720">
        <v>-2.5000000000000001E-2</v>
      </c>
      <c r="E256" s="134">
        <v>-14.091210085521933</v>
      </c>
      <c r="F256" s="1"/>
      <c r="G256" s="1"/>
      <c r="H256" s="123"/>
      <c r="I256" s="1"/>
      <c r="J256" s="1"/>
      <c r="K256" s="123"/>
      <c r="L256" s="1"/>
      <c r="M256" s="1"/>
      <c r="N256" s="1"/>
      <c r="O256" s="1"/>
    </row>
    <row r="257" spans="2:15">
      <c r="B257" s="1"/>
      <c r="C257" s="1"/>
      <c r="D257" s="720">
        <v>0</v>
      </c>
      <c r="E257" s="134">
        <v>0</v>
      </c>
      <c r="F257" s="1"/>
      <c r="G257" s="1"/>
      <c r="H257" s="123"/>
      <c r="I257" s="1"/>
      <c r="J257" s="1"/>
      <c r="K257" s="123"/>
      <c r="L257" s="1"/>
      <c r="M257" s="1"/>
      <c r="N257" s="1"/>
      <c r="O257" s="1"/>
    </row>
    <row r="258" spans="2:15">
      <c r="B258" s="1"/>
      <c r="C258" s="1"/>
      <c r="D258" s="720">
        <v>2.5000000000000001E-2</v>
      </c>
      <c r="E258" s="134">
        <v>13.869720787962454</v>
      </c>
      <c r="F258" s="1"/>
      <c r="G258" s="1"/>
      <c r="H258" s="123"/>
      <c r="I258" s="1"/>
      <c r="J258" s="1"/>
      <c r="K258" s="123"/>
      <c r="L258" s="1"/>
      <c r="M258" s="1"/>
      <c r="N258" s="1"/>
      <c r="O258" s="1"/>
    </row>
    <row r="259" spans="2:15">
      <c r="B259" s="1"/>
      <c r="C259" s="1"/>
      <c r="D259" s="720">
        <v>4.99999E-2</v>
      </c>
      <c r="E259" s="134">
        <v>27.62828090441138</v>
      </c>
      <c r="F259" s="1"/>
      <c r="G259" s="1"/>
      <c r="H259" s="123"/>
      <c r="I259" s="1"/>
      <c r="J259" s="1"/>
      <c r="K259" s="123"/>
      <c r="L259" s="1"/>
      <c r="M259" s="1"/>
      <c r="N259" s="1"/>
      <c r="O259" s="1"/>
    </row>
    <row r="260" spans="2:15">
      <c r="B260" s="1"/>
      <c r="C260" s="1"/>
      <c r="D260" s="720">
        <v>7.4999999999999997E-2</v>
      </c>
      <c r="E260" s="134">
        <v>41.37049561002744</v>
      </c>
      <c r="F260" s="1"/>
      <c r="G260" s="1"/>
      <c r="H260" s="123"/>
      <c r="I260" s="1"/>
      <c r="J260" s="1"/>
      <c r="K260" s="123"/>
      <c r="L260" s="1"/>
      <c r="M260" s="1"/>
      <c r="N260" s="1"/>
      <c r="O260" s="1"/>
    </row>
    <row r="261" spans="2:15">
      <c r="B261" s="1"/>
      <c r="C261" s="1"/>
      <c r="D261" s="720">
        <v>0.1</v>
      </c>
      <c r="E261" s="134">
        <v>55.104755687498368</v>
      </c>
      <c r="F261" s="1"/>
      <c r="G261" s="1"/>
      <c r="H261" s="123"/>
      <c r="I261" s="1"/>
      <c r="J261" s="1"/>
      <c r="K261" s="123"/>
      <c r="L261" s="1"/>
      <c r="M261" s="1"/>
      <c r="N261" s="1"/>
      <c r="O261" s="1"/>
    </row>
    <row r="262" spans="2:15">
      <c r="B262" s="1"/>
      <c r="C262" s="1"/>
      <c r="D262" s="720">
        <v>0.125</v>
      </c>
      <c r="E262" s="134">
        <v>68.836905538177007</v>
      </c>
      <c r="F262" s="1"/>
      <c r="G262" s="1"/>
      <c r="H262" s="123"/>
      <c r="I262" s="1"/>
      <c r="J262" s="1"/>
      <c r="K262" s="123"/>
      <c r="L262" s="1"/>
      <c r="M262" s="1"/>
      <c r="N262" s="1"/>
      <c r="O262" s="1"/>
    </row>
    <row r="263" spans="2:15">
      <c r="B263" s="1"/>
      <c r="C263" s="1"/>
      <c r="D263" s="720">
        <v>0.15</v>
      </c>
      <c r="E263" s="134">
        <v>82.549773863650387</v>
      </c>
      <c r="F263" s="1"/>
      <c r="G263" s="1"/>
      <c r="H263" s="1"/>
      <c r="I263" s="1"/>
      <c r="J263" s="1"/>
      <c r="K263" s="123"/>
      <c r="L263" s="1"/>
      <c r="M263" s="1"/>
      <c r="N263" s="1"/>
      <c r="O263" s="1"/>
    </row>
    <row r="264" spans="2:15">
      <c r="B264" s="1"/>
      <c r="C264" s="1"/>
      <c r="D264" s="720">
        <v>0.17499999999999999</v>
      </c>
      <c r="E264" s="134">
        <v>95.536663471751282</v>
      </c>
      <c r="F264" s="1"/>
      <c r="G264" s="1"/>
      <c r="H264" s="1"/>
      <c r="I264" s="1"/>
      <c r="J264" s="1"/>
      <c r="K264" s="123"/>
      <c r="L264" s="1"/>
      <c r="M264" s="1"/>
      <c r="N264" s="1"/>
      <c r="O264" s="1"/>
    </row>
    <row r="265" spans="2:15">
      <c r="B265" s="1"/>
      <c r="C265" s="1"/>
      <c r="D265" s="720">
        <v>0.2</v>
      </c>
      <c r="E265" s="134">
        <v>108.37852858704674</v>
      </c>
      <c r="F265" s="1"/>
      <c r="G265" s="1"/>
      <c r="H265" s="1"/>
      <c r="I265" s="1"/>
      <c r="J265" s="1"/>
      <c r="K265" s="123"/>
      <c r="L265" s="1"/>
      <c r="M265" s="1"/>
      <c r="N265" s="1"/>
      <c r="O265" s="1"/>
    </row>
    <row r="266" spans="2:15">
      <c r="B266" s="1"/>
      <c r="C266" s="1"/>
      <c r="D266" s="1"/>
      <c r="E266" s="1"/>
      <c r="F266" s="1"/>
      <c r="G266" s="1"/>
      <c r="H266" s="1"/>
      <c r="I266" s="1"/>
      <c r="J266" s="1"/>
      <c r="K266" s="123"/>
      <c r="L266" s="1"/>
      <c r="M266" s="1"/>
      <c r="N266" s="1"/>
      <c r="O266" s="1"/>
    </row>
    <row r="267" spans="2:15">
      <c r="B267" s="1"/>
      <c r="C267" s="1"/>
      <c r="D267" s="1"/>
      <c r="E267" s="1"/>
      <c r="F267" s="1"/>
      <c r="G267" s="1"/>
      <c r="H267" s="1"/>
      <c r="I267" s="1"/>
      <c r="J267" s="1"/>
      <c r="K267" s="123"/>
      <c r="L267" s="1"/>
      <c r="M267" s="1"/>
      <c r="N267" s="1"/>
      <c r="O267" s="1"/>
    </row>
    <row r="268" spans="2:15" ht="30">
      <c r="B268" s="1"/>
      <c r="C268" s="1"/>
      <c r="D268" s="140" t="s">
        <v>383</v>
      </c>
      <c r="E268" s="141" t="s">
        <v>254</v>
      </c>
      <c r="F268" s="1"/>
      <c r="G268" s="1"/>
      <c r="H268" s="1"/>
      <c r="I268" s="1"/>
      <c r="J268" s="1"/>
      <c r="K268" s="123"/>
      <c r="L268" s="1"/>
      <c r="M268" s="1"/>
      <c r="N268" s="1"/>
      <c r="O268" s="1"/>
    </row>
    <row r="269" spans="2:15">
      <c r="B269" s="1"/>
      <c r="C269" s="1"/>
      <c r="D269" s="327">
        <v>-0.01</v>
      </c>
      <c r="E269" s="326">
        <v>17.266373948779766</v>
      </c>
      <c r="F269" s="1"/>
      <c r="G269" s="1"/>
      <c r="H269" s="1"/>
      <c r="I269" s="1"/>
      <c r="J269" s="1"/>
      <c r="K269" s="123"/>
      <c r="L269" s="1"/>
      <c r="M269" s="1"/>
      <c r="N269" s="1"/>
      <c r="O269" s="1"/>
    </row>
    <row r="270" spans="2:15">
      <c r="B270" s="1"/>
      <c r="C270" s="1"/>
      <c r="D270" s="327">
        <v>-8.9999999999999993E-3</v>
      </c>
      <c r="E270" s="326">
        <v>19.717425225885194</v>
      </c>
      <c r="F270" s="1"/>
      <c r="G270" s="1"/>
      <c r="H270" s="1"/>
      <c r="I270" s="1"/>
      <c r="J270" s="1"/>
      <c r="K270" s="123"/>
      <c r="L270" s="1"/>
      <c r="M270" s="1"/>
      <c r="N270" s="1"/>
      <c r="O270" s="1"/>
    </row>
    <row r="271" spans="2:15">
      <c r="B271" s="1"/>
      <c r="C271" s="1"/>
      <c r="D271" s="327">
        <v>-8.0000000000000002E-3</v>
      </c>
      <c r="E271" s="326">
        <v>21.21853397970154</v>
      </c>
      <c r="F271" s="1"/>
      <c r="G271" s="1"/>
      <c r="H271" s="1"/>
      <c r="I271" s="1"/>
      <c r="J271" s="1"/>
      <c r="K271" s="123"/>
      <c r="L271" s="1"/>
      <c r="M271" s="1"/>
      <c r="N271" s="1"/>
      <c r="O271" s="1"/>
    </row>
    <row r="272" spans="2:15">
      <c r="B272" s="1"/>
      <c r="C272" s="1"/>
      <c r="D272" s="327">
        <v>-7.0000000000000001E-3</v>
      </c>
      <c r="E272" s="326">
        <v>21.754895655839906</v>
      </c>
      <c r="F272" s="1"/>
      <c r="G272" s="1"/>
      <c r="H272" s="1"/>
      <c r="I272" s="1"/>
      <c r="J272" s="1"/>
      <c r="K272" s="123"/>
      <c r="L272" s="1"/>
      <c r="M272" s="1"/>
      <c r="N272" s="1"/>
      <c r="O272" s="1"/>
    </row>
    <row r="273" spans="2:15">
      <c r="B273" s="1"/>
      <c r="C273" s="1"/>
      <c r="D273" s="327">
        <v>-6.0000000000000001E-3</v>
      </c>
      <c r="E273" s="326">
        <v>21.52737039462594</v>
      </c>
      <c r="F273" s="1"/>
      <c r="G273" s="1"/>
      <c r="H273" s="1"/>
      <c r="I273" s="1"/>
      <c r="J273" s="1"/>
      <c r="K273" s="123"/>
      <c r="L273" s="1"/>
      <c r="M273" s="1"/>
      <c r="N273" s="1"/>
      <c r="O273" s="1"/>
    </row>
    <row r="274" spans="2:15">
      <c r="B274" s="1"/>
      <c r="C274" s="1"/>
      <c r="D274" s="327">
        <v>-5.0000000000000001E-3</v>
      </c>
      <c r="E274" s="326">
        <v>19.239263526034247</v>
      </c>
      <c r="F274" s="1"/>
      <c r="G274" s="1"/>
      <c r="H274" s="123"/>
      <c r="I274" s="1"/>
      <c r="J274" s="1"/>
      <c r="K274" s="123"/>
      <c r="L274" s="1"/>
      <c r="M274" s="1"/>
      <c r="N274" s="1"/>
      <c r="O274" s="1"/>
    </row>
    <row r="275" spans="2:15">
      <c r="B275" s="1"/>
      <c r="C275" s="1"/>
      <c r="D275" s="327">
        <v>-4.0000000000000001E-3</v>
      </c>
      <c r="E275" s="326">
        <v>17.20423514270863</v>
      </c>
      <c r="F275" s="1"/>
      <c r="G275" s="1"/>
      <c r="H275" s="123"/>
      <c r="I275" s="1"/>
      <c r="J275" s="1"/>
      <c r="K275" s="123"/>
      <c r="L275" s="1"/>
      <c r="M275" s="1"/>
      <c r="N275" s="1"/>
      <c r="O275" s="1"/>
    </row>
    <row r="276" spans="2:15">
      <c r="B276" s="1"/>
      <c r="C276" s="1"/>
      <c r="D276" s="327">
        <v>-3.0000000000000001E-3</v>
      </c>
      <c r="E276" s="326">
        <v>14.488750811740646</v>
      </c>
      <c r="F276" s="1"/>
      <c r="G276" s="1"/>
      <c r="H276" s="123"/>
      <c r="I276" s="1"/>
      <c r="J276" s="1"/>
      <c r="K276" s="123"/>
      <c r="L276" s="1"/>
      <c r="M276" s="1"/>
      <c r="N276" s="1"/>
      <c r="O276" s="1"/>
    </row>
    <row r="277" spans="2:15">
      <c r="B277" s="1"/>
      <c r="C277" s="1"/>
      <c r="D277" s="327">
        <v>-2E-3</v>
      </c>
      <c r="E277" s="326">
        <v>10.809927885619976</v>
      </c>
      <c r="F277" s="1"/>
      <c r="G277" s="1"/>
      <c r="H277" s="123"/>
      <c r="I277" s="1"/>
      <c r="J277" s="1"/>
      <c r="K277" s="123"/>
      <c r="L277" s="1"/>
      <c r="M277" s="1"/>
      <c r="N277" s="1"/>
      <c r="O277" s="1"/>
    </row>
    <row r="278" spans="2:15">
      <c r="B278" s="1"/>
      <c r="C278" s="1"/>
      <c r="D278" s="327">
        <v>-1E-3</v>
      </c>
      <c r="E278" s="326">
        <v>5.3323823792642377</v>
      </c>
      <c r="F278" s="1"/>
      <c r="G278" s="1"/>
      <c r="H278" s="123"/>
      <c r="I278" s="1"/>
      <c r="J278" s="1"/>
      <c r="K278" s="123"/>
      <c r="L278" s="1"/>
      <c r="M278" s="1"/>
      <c r="N278" s="1"/>
      <c r="O278" s="1"/>
    </row>
    <row r="279" spans="2:15">
      <c r="B279" s="1"/>
      <c r="C279" s="1"/>
      <c r="D279" s="327">
        <v>0</v>
      </c>
      <c r="E279" s="326">
        <v>0</v>
      </c>
      <c r="F279" s="1"/>
      <c r="G279" s="1"/>
      <c r="H279" s="123"/>
      <c r="I279" s="1"/>
      <c r="J279" s="1"/>
      <c r="K279" s="123"/>
      <c r="L279" s="1"/>
      <c r="M279" s="1"/>
      <c r="N279" s="1"/>
      <c r="O279" s="1"/>
    </row>
    <row r="280" spans="2:15">
      <c r="B280" s="1"/>
      <c r="C280" s="1"/>
      <c r="D280" s="327">
        <v>1E-3</v>
      </c>
      <c r="E280" s="326">
        <v>-6.9638811839101118</v>
      </c>
      <c r="F280" s="1"/>
      <c r="G280" s="1"/>
      <c r="H280" s="123"/>
      <c r="I280" s="1"/>
      <c r="J280" s="1"/>
      <c r="K280" s="123"/>
      <c r="L280" s="1"/>
      <c r="M280" s="1"/>
      <c r="N280" s="1"/>
      <c r="O280" s="1"/>
    </row>
    <row r="281" spans="2:15">
      <c r="B281" s="1"/>
      <c r="C281" s="1"/>
      <c r="D281" s="327">
        <v>2E-3</v>
      </c>
      <c r="E281" s="326">
        <v>-13.607565723775345</v>
      </c>
      <c r="F281" s="1"/>
      <c r="G281" s="1"/>
      <c r="H281" s="123"/>
      <c r="I281" s="1"/>
      <c r="J281" s="1"/>
      <c r="K281" s="123"/>
      <c r="L281" s="1"/>
      <c r="M281" s="1"/>
      <c r="N281" s="1"/>
      <c r="O281" s="1"/>
    </row>
    <row r="282" spans="2:15">
      <c r="B282" s="1"/>
      <c r="C282" s="1"/>
      <c r="D282" s="327">
        <v>3.0000000000000001E-3</v>
      </c>
      <c r="E282" s="326">
        <v>-21.952467539609817</v>
      </c>
      <c r="F282" s="1"/>
      <c r="G282" s="1"/>
      <c r="H282" s="123"/>
      <c r="I282" s="1"/>
      <c r="J282" s="1"/>
      <c r="K282" s="123"/>
      <c r="L282" s="1"/>
      <c r="M282" s="1"/>
      <c r="N282" s="1"/>
      <c r="O282" s="1"/>
    </row>
    <row r="283" spans="2:15">
      <c r="B283" s="1"/>
      <c r="C283" s="1"/>
      <c r="D283" s="327">
        <v>4.0000000000000001E-3</v>
      </c>
      <c r="E283" s="326">
        <v>-29.983714175194262</v>
      </c>
      <c r="F283" s="1"/>
      <c r="G283" s="1"/>
      <c r="H283" s="123"/>
      <c r="I283" s="1"/>
      <c r="J283" s="1"/>
      <c r="K283" s="123"/>
      <c r="L283" s="1"/>
      <c r="M283" s="1"/>
      <c r="N283" s="1"/>
      <c r="O283" s="1"/>
    </row>
    <row r="284" spans="2:15">
      <c r="B284" s="1"/>
      <c r="C284" s="1"/>
      <c r="D284" s="327">
        <v>5.0000000000000001E-3</v>
      </c>
      <c r="E284" s="326">
        <v>-38.445715359936258</v>
      </c>
      <c r="F284" s="1"/>
      <c r="G284" s="1"/>
      <c r="H284" s="123"/>
      <c r="I284" s="1"/>
      <c r="J284" s="1"/>
      <c r="K284" s="123"/>
      <c r="L284" s="1"/>
      <c r="M284" s="1"/>
      <c r="N284" s="1"/>
      <c r="O284" s="1"/>
    </row>
    <row r="285" spans="2:15">
      <c r="B285" s="1"/>
      <c r="C285" s="1"/>
      <c r="D285" s="327">
        <v>6.0000000000000001E-3</v>
      </c>
      <c r="E285" s="326">
        <v>-47.512065075346548</v>
      </c>
      <c r="F285" s="1"/>
      <c r="G285" s="1"/>
      <c r="H285" s="123"/>
      <c r="I285" s="1"/>
      <c r="J285" s="1"/>
      <c r="K285" s="123"/>
      <c r="L285" s="1"/>
      <c r="M285" s="1"/>
      <c r="N285" s="1"/>
      <c r="O285" s="1"/>
    </row>
    <row r="286" spans="2:15">
      <c r="B286" s="1"/>
      <c r="C286" s="1"/>
      <c r="D286" s="327">
        <v>7.0000000000000001E-3</v>
      </c>
      <c r="E286" s="326">
        <v>-57.980976160519006</v>
      </c>
      <c r="F286" s="1"/>
      <c r="G286" s="1"/>
      <c r="H286" s="123"/>
      <c r="I286" s="1"/>
      <c r="J286" s="1"/>
      <c r="K286" s="123"/>
      <c r="L286" s="1"/>
      <c r="M286" s="1"/>
      <c r="N286" s="1"/>
      <c r="O286" s="1"/>
    </row>
    <row r="287" spans="2:15">
      <c r="B287" s="1"/>
      <c r="C287" s="1"/>
      <c r="D287" s="327">
        <v>8.0000000000000002E-3</v>
      </c>
      <c r="E287" s="326">
        <v>-67.845940565920159</v>
      </c>
      <c r="F287" s="1"/>
      <c r="G287" s="1"/>
      <c r="H287" s="123"/>
      <c r="I287" s="1"/>
      <c r="J287" s="1"/>
      <c r="K287" s="123"/>
      <c r="L287" s="1"/>
      <c r="M287" s="1"/>
      <c r="N287" s="1"/>
      <c r="O287" s="1"/>
    </row>
    <row r="288" spans="2:15">
      <c r="B288" s="1"/>
      <c r="C288" s="1"/>
      <c r="D288" s="327">
        <v>8.9999999999999993E-3</v>
      </c>
      <c r="E288" s="326">
        <v>-75.002191064465322</v>
      </c>
      <c r="F288" s="1"/>
      <c r="G288" s="1"/>
      <c r="H288" s="123"/>
      <c r="I288" s="1"/>
      <c r="J288" s="1"/>
      <c r="K288" s="123"/>
      <c r="L288" s="1"/>
      <c r="M288" s="1"/>
      <c r="N288" s="1"/>
      <c r="O288" s="1"/>
    </row>
    <row r="289" spans="2:15">
      <c r="B289" s="1"/>
      <c r="C289" s="1"/>
      <c r="D289" s="327">
        <v>0.01</v>
      </c>
      <c r="E289" s="326">
        <v>-86.156766994816209</v>
      </c>
      <c r="F289" s="1"/>
      <c r="G289" s="1"/>
      <c r="H289" s="123"/>
      <c r="I289" s="1"/>
      <c r="J289" s="1"/>
      <c r="K289" s="123"/>
      <c r="L289" s="1"/>
      <c r="M289" s="1"/>
      <c r="N289" s="1"/>
      <c r="O289" s="1"/>
    </row>
    <row r="290" spans="2:15">
      <c r="B290" s="1"/>
      <c r="C290" s="1"/>
      <c r="D290" s="224"/>
      <c r="E290" s="223"/>
      <c r="F290" s="1"/>
      <c r="G290" s="1"/>
      <c r="H290" s="123"/>
      <c r="I290" s="1"/>
      <c r="J290" s="1"/>
      <c r="K290" s="123"/>
      <c r="L290" s="1"/>
      <c r="M290" s="1"/>
      <c r="N290" s="1"/>
      <c r="O290" s="1"/>
    </row>
    <row r="291" spans="2:15">
      <c r="B291" s="1"/>
      <c r="C291" s="1"/>
      <c r="D291" s="1"/>
      <c r="E291" s="1"/>
      <c r="F291" s="1"/>
      <c r="G291" s="1"/>
      <c r="H291" s="123"/>
      <c r="I291" s="1"/>
      <c r="J291" s="1"/>
      <c r="K291" s="123"/>
      <c r="L291" s="1"/>
      <c r="M291" s="1"/>
      <c r="N291" s="1"/>
      <c r="O291" s="1"/>
    </row>
    <row r="292" spans="2:15" ht="29.25" customHeight="1">
      <c r="B292" s="1"/>
      <c r="C292" s="1"/>
      <c r="D292" s="1"/>
      <c r="E292" s="1"/>
      <c r="F292" s="1"/>
      <c r="G292" s="1"/>
      <c r="H292" s="123"/>
      <c r="I292" s="1"/>
      <c r="J292" s="1"/>
      <c r="K292" s="123"/>
      <c r="L292" s="1"/>
      <c r="M292" s="1"/>
      <c r="N292" s="1"/>
      <c r="O292" s="1"/>
    </row>
    <row r="293" spans="2:15" ht="30">
      <c r="B293" s="1"/>
      <c r="C293" s="1"/>
      <c r="D293" s="142" t="s">
        <v>384</v>
      </c>
      <c r="E293" s="143" t="s">
        <v>254</v>
      </c>
      <c r="F293" s="1"/>
      <c r="G293" s="1"/>
      <c r="H293" s="123"/>
      <c r="I293" s="1"/>
      <c r="J293" s="1"/>
      <c r="K293" s="123"/>
      <c r="L293" s="1"/>
      <c r="M293" s="1"/>
      <c r="N293" s="1"/>
      <c r="O293" s="1"/>
    </row>
    <row r="294" spans="2:15">
      <c r="B294" s="1"/>
      <c r="C294" s="1"/>
      <c r="D294" s="328">
        <v>-6.0000000000000001E-3</v>
      </c>
      <c r="E294" s="223">
        <v>200.23696503241729</v>
      </c>
      <c r="F294" s="1"/>
      <c r="G294" s="1"/>
      <c r="H294" s="123"/>
      <c r="I294" s="1"/>
      <c r="J294" s="1"/>
      <c r="K294" s="123"/>
      <c r="L294" s="1"/>
      <c r="M294" s="1"/>
      <c r="N294" s="1"/>
      <c r="O294" s="1"/>
    </row>
    <row r="295" spans="2:15">
      <c r="B295" s="1"/>
      <c r="C295" s="1"/>
      <c r="D295" s="328">
        <v>-4.0000000000000001E-3</v>
      </c>
      <c r="E295" s="223">
        <v>132.52325809026223</v>
      </c>
      <c r="F295" s="1"/>
      <c r="G295" s="1"/>
      <c r="H295" s="123"/>
      <c r="I295" s="1"/>
      <c r="J295" s="1"/>
      <c r="K295" s="123"/>
      <c r="L295" s="1"/>
      <c r="M295" s="1"/>
      <c r="N295" s="1"/>
      <c r="O295" s="1"/>
    </row>
    <row r="296" spans="2:15">
      <c r="B296" s="1"/>
      <c r="C296" s="1"/>
      <c r="D296" s="328">
        <v>-2E-3</v>
      </c>
      <c r="E296" s="223">
        <v>66.00574474485785</v>
      </c>
      <c r="F296" s="1"/>
      <c r="G296" s="1"/>
      <c r="H296" s="123"/>
      <c r="I296" s="1"/>
      <c r="J296" s="1"/>
      <c r="K296" s="123"/>
      <c r="L296" s="1"/>
      <c r="M296" s="1"/>
      <c r="N296" s="1"/>
      <c r="O296" s="1"/>
    </row>
    <row r="297" spans="2:15">
      <c r="B297" s="1"/>
      <c r="C297" s="1"/>
      <c r="D297" s="328">
        <v>0</v>
      </c>
      <c r="E297" s="223">
        <v>0</v>
      </c>
      <c r="F297" s="1"/>
      <c r="G297" s="1"/>
      <c r="H297" s="123"/>
      <c r="I297" s="1"/>
      <c r="J297" s="1"/>
      <c r="K297" s="123"/>
      <c r="L297" s="1"/>
      <c r="M297" s="1"/>
      <c r="N297" s="1"/>
      <c r="O297" s="1"/>
    </row>
    <row r="298" spans="2:15">
      <c r="B298" s="1"/>
      <c r="C298" s="1"/>
      <c r="D298" s="328">
        <v>2E-3</v>
      </c>
      <c r="E298" s="223">
        <v>-63.847880697448034</v>
      </c>
      <c r="F298" s="1"/>
      <c r="G298" s="1"/>
      <c r="H298" s="123"/>
      <c r="I298" s="1"/>
      <c r="J298" s="1"/>
      <c r="K298" s="123"/>
      <c r="L298" s="1"/>
      <c r="M298" s="1"/>
      <c r="N298" s="1"/>
      <c r="O298" s="1"/>
    </row>
    <row r="299" spans="2:15">
      <c r="B299" s="1"/>
      <c r="C299" s="1"/>
      <c r="D299" s="328">
        <v>4.0000000000000001E-3</v>
      </c>
      <c r="E299" s="223">
        <v>-126.66610692813011</v>
      </c>
      <c r="F299" s="1"/>
      <c r="G299" s="1"/>
      <c r="H299" s="123"/>
      <c r="I299" s="1"/>
      <c r="J299" s="1"/>
      <c r="K299" s="123"/>
      <c r="L299" s="1"/>
      <c r="M299" s="1"/>
      <c r="N299" s="1"/>
      <c r="O299" s="1"/>
    </row>
    <row r="300" spans="2:15">
      <c r="B300" s="1"/>
      <c r="C300" s="1"/>
      <c r="D300" s="328">
        <v>6.0000000000000001E-3</v>
      </c>
      <c r="E300" s="223">
        <v>-188.37314061885516</v>
      </c>
      <c r="F300" s="1"/>
      <c r="G300" s="1"/>
      <c r="H300" s="123"/>
      <c r="I300" s="1"/>
      <c r="J300" s="1"/>
      <c r="K300" s="123"/>
      <c r="L300" s="1"/>
      <c r="M300" s="1"/>
      <c r="N300" s="1"/>
      <c r="O300" s="1"/>
    </row>
    <row r="301" spans="2:15">
      <c r="B301" s="1"/>
      <c r="C301" s="1"/>
      <c r="D301" s="224"/>
      <c r="E301" s="223">
        <v>0</v>
      </c>
      <c r="F301" s="1"/>
      <c r="G301" s="1"/>
      <c r="H301" s="123"/>
      <c r="I301" s="1"/>
      <c r="J301" s="1"/>
      <c r="K301" s="123"/>
      <c r="L301" s="1"/>
      <c r="M301" s="1"/>
      <c r="N301" s="1"/>
      <c r="O301" s="1"/>
    </row>
    <row r="302" spans="2:15">
      <c r="B302" s="1"/>
      <c r="C302" s="1"/>
      <c r="D302" s="224"/>
      <c r="E302" s="223">
        <v>0</v>
      </c>
      <c r="F302" s="1"/>
      <c r="G302" s="1"/>
      <c r="H302" s="123"/>
      <c r="I302" s="1"/>
      <c r="J302" s="1"/>
      <c r="K302" s="123"/>
      <c r="L302" s="1"/>
      <c r="M302" s="1"/>
      <c r="N302" s="1"/>
      <c r="O302" s="1"/>
    </row>
    <row r="303" spans="2:15">
      <c r="B303" s="1"/>
      <c r="C303" s="1"/>
      <c r="D303" s="224"/>
      <c r="E303" s="223">
        <v>0</v>
      </c>
      <c r="F303" s="1"/>
      <c r="G303" s="1"/>
      <c r="H303" s="123"/>
      <c r="I303" s="1"/>
      <c r="J303" s="1"/>
      <c r="K303" s="123"/>
      <c r="L303" s="1"/>
      <c r="M303" s="1"/>
      <c r="N303" s="1"/>
      <c r="O303" s="1"/>
    </row>
    <row r="304" spans="2:15">
      <c r="B304" s="1"/>
      <c r="C304" s="1"/>
      <c r="D304" s="224">
        <v>0</v>
      </c>
      <c r="E304" s="223">
        <v>0</v>
      </c>
      <c r="F304" s="1"/>
      <c r="G304" s="1"/>
      <c r="H304" s="123"/>
      <c r="I304" s="1"/>
      <c r="J304" s="1"/>
      <c r="K304" s="123"/>
      <c r="L304" s="1"/>
      <c r="M304" s="1"/>
      <c r="N304" s="1"/>
      <c r="O304" s="1"/>
    </row>
    <row r="305" spans="2:15">
      <c r="B305" s="1"/>
      <c r="C305" s="1"/>
      <c r="D305" s="224"/>
      <c r="E305" s="223"/>
      <c r="F305" s="1"/>
      <c r="G305" s="1"/>
      <c r="H305" s="123"/>
      <c r="I305" s="1"/>
      <c r="J305" s="1"/>
      <c r="K305" s="123"/>
      <c r="L305" s="1"/>
      <c r="M305" s="1"/>
      <c r="N305" s="1"/>
      <c r="O305" s="1"/>
    </row>
    <row r="306" spans="2:15">
      <c r="B306" s="1"/>
      <c r="C306" s="1"/>
      <c r="D306" s="224"/>
      <c r="E306" s="223"/>
      <c r="F306" s="1"/>
      <c r="G306" s="1"/>
      <c r="H306" s="123"/>
      <c r="I306" s="1"/>
      <c r="J306" s="1"/>
      <c r="K306" s="123"/>
      <c r="L306" s="1"/>
      <c r="M306" s="1"/>
      <c r="N306" s="1"/>
      <c r="O306" s="1"/>
    </row>
    <row r="307" spans="2:15">
      <c r="B307" s="1"/>
      <c r="C307" s="1"/>
      <c r="D307" s="224"/>
      <c r="E307" s="223"/>
      <c r="F307" s="1"/>
      <c r="G307" s="1"/>
      <c r="H307" s="123"/>
      <c r="I307" s="1"/>
      <c r="J307" s="1"/>
      <c r="K307" s="123"/>
      <c r="L307" s="1"/>
      <c r="M307" s="1"/>
      <c r="N307" s="1"/>
      <c r="O307" s="1"/>
    </row>
    <row r="308" spans="2:15">
      <c r="B308" s="1"/>
      <c r="C308" s="1"/>
      <c r="D308" s="224"/>
      <c r="E308" s="223"/>
      <c r="F308" s="1"/>
      <c r="G308" s="1"/>
      <c r="H308" s="123"/>
      <c r="I308" s="1"/>
      <c r="J308" s="1"/>
      <c r="K308" s="123"/>
      <c r="L308" s="1"/>
      <c r="M308" s="1"/>
      <c r="N308" s="1"/>
      <c r="O308" s="1"/>
    </row>
    <row r="309" spans="2:15" ht="30">
      <c r="B309" s="1"/>
      <c r="C309" s="1"/>
      <c r="D309" s="142" t="s">
        <v>385</v>
      </c>
      <c r="E309" s="143" t="s">
        <v>254</v>
      </c>
      <c r="F309" s="1"/>
      <c r="G309" s="1"/>
      <c r="H309" s="123"/>
      <c r="I309" s="1"/>
      <c r="J309" s="1"/>
      <c r="K309" s="123"/>
      <c r="L309" s="1"/>
      <c r="M309" s="1"/>
      <c r="N309" s="1"/>
      <c r="O309" s="1"/>
    </row>
    <row r="310" spans="2:15">
      <c r="B310" s="1"/>
      <c r="C310" s="1"/>
      <c r="D310" s="713">
        <v>-1.5E-3</v>
      </c>
      <c r="E310" s="223">
        <v>-130.81818460382769</v>
      </c>
      <c r="F310" s="1"/>
      <c r="G310" s="1"/>
      <c r="H310" s="123"/>
      <c r="I310" s="1"/>
      <c r="J310" s="1"/>
      <c r="K310" s="123"/>
      <c r="L310" s="1"/>
      <c r="M310" s="1"/>
      <c r="N310" s="1"/>
      <c r="O310" s="1"/>
    </row>
    <row r="311" spans="2:15">
      <c r="B311" s="1"/>
      <c r="C311" s="1"/>
      <c r="D311" s="713">
        <v>-1E-3</v>
      </c>
      <c r="E311" s="223">
        <v>-85.46006508863492</v>
      </c>
      <c r="F311" s="1"/>
      <c r="G311" s="1"/>
      <c r="H311" s="123"/>
      <c r="I311" s="1"/>
      <c r="J311" s="1"/>
      <c r="K311" s="123"/>
      <c r="L311" s="1"/>
      <c r="M311" s="1"/>
      <c r="N311" s="1"/>
      <c r="O311" s="1"/>
    </row>
    <row r="312" spans="2:15">
      <c r="B312" s="1"/>
      <c r="C312" s="1"/>
      <c r="D312" s="713">
        <v>-5.0000000000000001E-4</v>
      </c>
      <c r="E312" s="223">
        <v>-42.24911048759548</v>
      </c>
      <c r="F312" s="1"/>
      <c r="G312" s="1"/>
      <c r="H312" s="123"/>
      <c r="I312" s="1"/>
      <c r="J312" s="1"/>
      <c r="K312" s="123"/>
      <c r="L312" s="1"/>
      <c r="M312" s="1"/>
      <c r="N312" s="1"/>
      <c r="O312" s="1"/>
    </row>
    <row r="313" spans="2:15">
      <c r="B313" s="1"/>
      <c r="C313" s="1"/>
      <c r="D313" s="713">
        <v>0</v>
      </c>
      <c r="E313" s="223">
        <v>0</v>
      </c>
      <c r="F313" s="1"/>
      <c r="G313" s="1"/>
      <c r="H313" s="123"/>
      <c r="I313" s="1"/>
      <c r="J313" s="1"/>
      <c r="K313" s="123"/>
      <c r="L313" s="1"/>
      <c r="M313" s="1"/>
      <c r="N313" s="1"/>
      <c r="O313" s="1"/>
    </row>
    <row r="314" spans="2:15">
      <c r="B314" s="1"/>
      <c r="C314" s="1"/>
      <c r="D314" s="713">
        <v>5.0000000000000001E-4</v>
      </c>
      <c r="E314" s="223">
        <v>42.030833960414839</v>
      </c>
      <c r="F314" s="1"/>
      <c r="G314" s="1"/>
      <c r="H314" s="123"/>
      <c r="I314" s="1"/>
      <c r="J314" s="1"/>
      <c r="K314" s="123"/>
      <c r="L314" s="1"/>
      <c r="M314" s="1"/>
      <c r="N314" s="1"/>
      <c r="O314" s="1"/>
    </row>
    <row r="315" spans="2:15">
      <c r="B315" s="1"/>
      <c r="C315" s="1"/>
      <c r="D315" s="713">
        <v>1E-3</v>
      </c>
      <c r="E315" s="223">
        <v>81.713634021230163</v>
      </c>
      <c r="F315" s="1"/>
      <c r="G315" s="1"/>
      <c r="H315" s="123"/>
      <c r="I315" s="1"/>
      <c r="J315" s="1"/>
      <c r="K315" s="123"/>
      <c r="L315" s="1"/>
      <c r="M315" s="1"/>
      <c r="N315" s="1"/>
      <c r="O315" s="1"/>
    </row>
    <row r="316" spans="2:15">
      <c r="B316" s="1"/>
      <c r="C316" s="1"/>
      <c r="D316" s="713">
        <v>1.5E-3</v>
      </c>
      <c r="E316" s="223">
        <v>121.34908144163796</v>
      </c>
      <c r="F316" s="1"/>
      <c r="G316" s="1"/>
      <c r="H316" s="123"/>
      <c r="I316" s="1"/>
      <c r="J316" s="1"/>
      <c r="K316" s="123"/>
      <c r="L316" s="1"/>
      <c r="M316" s="1"/>
      <c r="N316" s="1"/>
      <c r="O316" s="1"/>
    </row>
    <row r="317" spans="2:15">
      <c r="B317" s="1"/>
      <c r="C317" s="1"/>
      <c r="D317" s="224"/>
      <c r="E317" s="223"/>
      <c r="F317" s="1"/>
      <c r="G317" s="1"/>
      <c r="H317" s="123"/>
      <c r="I317" s="1"/>
      <c r="J317" s="1"/>
      <c r="K317" s="123"/>
      <c r="L317" s="1"/>
      <c r="M317" s="1"/>
      <c r="N317" s="1"/>
      <c r="O317" s="1"/>
    </row>
    <row r="318" spans="2:15">
      <c r="B318" s="1"/>
      <c r="C318" s="1"/>
      <c r="D318" s="224"/>
      <c r="E318" s="223"/>
      <c r="F318" s="1"/>
      <c r="G318" s="1"/>
      <c r="H318" s="123"/>
      <c r="I318" s="1"/>
      <c r="J318" s="1"/>
      <c r="K318" s="123"/>
      <c r="L318" s="1"/>
      <c r="M318" s="1"/>
      <c r="N318" s="1"/>
      <c r="O318" s="1"/>
    </row>
    <row r="319" spans="2:15">
      <c r="B319" s="1"/>
      <c r="C319" s="1"/>
      <c r="D319" s="224"/>
      <c r="E319" s="223"/>
      <c r="F319" s="1"/>
      <c r="G319" s="1"/>
      <c r="H319" s="123"/>
      <c r="I319" s="1"/>
      <c r="J319" s="1"/>
      <c r="K319" s="123"/>
      <c r="L319" s="1"/>
      <c r="M319" s="1"/>
      <c r="N319" s="1"/>
      <c r="O319" s="1"/>
    </row>
    <row r="320" spans="2:15">
      <c r="B320" s="1"/>
      <c r="C320" s="1"/>
      <c r="D320" s="224"/>
      <c r="E320" s="223"/>
      <c r="F320" s="1"/>
      <c r="G320" s="1"/>
      <c r="H320" s="123"/>
      <c r="I320" s="1"/>
      <c r="J320" s="1"/>
      <c r="K320" s="123"/>
      <c r="L320" s="1"/>
      <c r="M320" s="1"/>
      <c r="N320" s="1"/>
      <c r="O320" s="1"/>
    </row>
    <row r="321" spans="2:15">
      <c r="B321" s="1"/>
      <c r="C321" s="1"/>
      <c r="D321" s="224"/>
      <c r="E321" s="223"/>
      <c r="F321" s="1"/>
      <c r="G321" s="1"/>
      <c r="H321" s="123"/>
      <c r="I321" s="1"/>
      <c r="J321" s="1"/>
      <c r="K321" s="123"/>
      <c r="L321" s="1"/>
      <c r="M321" s="1"/>
      <c r="N321" s="1"/>
      <c r="O321" s="1"/>
    </row>
    <row r="322" spans="2:15">
      <c r="B322" s="1"/>
      <c r="C322" s="1"/>
      <c r="D322" s="1"/>
      <c r="E322" s="1"/>
      <c r="F322" s="1"/>
      <c r="G322" s="1"/>
      <c r="H322" s="123"/>
      <c r="I322" s="1"/>
      <c r="J322" s="1"/>
      <c r="K322" s="123"/>
      <c r="L322" s="1"/>
      <c r="M322" s="1"/>
      <c r="N322" s="1"/>
      <c r="O322" s="1"/>
    </row>
    <row r="323" spans="2:15" ht="51.75" customHeight="1">
      <c r="B323" s="1"/>
      <c r="C323" s="1"/>
      <c r="D323" s="869" t="s">
        <v>161</v>
      </c>
      <c r="E323" s="869"/>
      <c r="F323" s="869"/>
      <c r="G323" s="869"/>
      <c r="H323" s="869"/>
      <c r="I323" s="869"/>
      <c r="J323" s="869"/>
      <c r="K323" s="869"/>
      <c r="L323" s="869"/>
      <c r="M323" s="869"/>
      <c r="N323" s="869"/>
      <c r="O323" s="1"/>
    </row>
    <row r="324" spans="2:15">
      <c r="B324" s="1"/>
      <c r="C324" s="1"/>
      <c r="D324" s="868"/>
      <c r="E324" s="868"/>
      <c r="F324" s="868"/>
      <c r="G324" s="868"/>
      <c r="H324" s="868"/>
      <c r="I324" s="868"/>
      <c r="J324" s="868"/>
      <c r="K324" s="868"/>
      <c r="L324" s="868"/>
      <c r="M324" s="868"/>
      <c r="N324" s="868"/>
      <c r="O324" s="1"/>
    </row>
    <row r="325" spans="2:15" ht="61.5" customHeight="1">
      <c r="B325" s="1"/>
      <c r="C325" s="1"/>
      <c r="D325" s="869" t="s">
        <v>219</v>
      </c>
      <c r="E325" s="869"/>
      <c r="F325" s="869"/>
      <c r="G325" s="869"/>
      <c r="H325" s="869"/>
      <c r="I325" s="869"/>
      <c r="J325" s="869"/>
      <c r="K325" s="869"/>
      <c r="L325" s="869"/>
      <c r="M325" s="869"/>
      <c r="N325" s="869"/>
      <c r="O325" s="1"/>
    </row>
    <row r="326" spans="2:15">
      <c r="B326" s="1"/>
      <c r="C326" s="1"/>
      <c r="D326" s="868"/>
      <c r="E326" s="868"/>
      <c r="F326" s="868"/>
      <c r="G326" s="868"/>
      <c r="H326" s="868"/>
      <c r="I326" s="868"/>
      <c r="J326" s="868"/>
      <c r="K326" s="868"/>
      <c r="L326" s="868"/>
      <c r="M326" s="868"/>
      <c r="N326" s="868"/>
      <c r="O326" s="1"/>
    </row>
    <row r="327" spans="2:15" ht="66" customHeight="1">
      <c r="B327" s="1"/>
      <c r="C327" s="1"/>
      <c r="D327" s="869" t="s">
        <v>271</v>
      </c>
      <c r="E327" s="869"/>
      <c r="F327" s="869"/>
      <c r="G327" s="869"/>
      <c r="H327" s="869"/>
      <c r="I327" s="869"/>
      <c r="J327" s="869"/>
      <c r="K327" s="869"/>
      <c r="L327" s="869"/>
      <c r="M327" s="869"/>
      <c r="N327" s="869"/>
      <c r="O327" s="1"/>
    </row>
    <row r="328" spans="2:15">
      <c r="B328" s="1"/>
      <c r="C328" s="1"/>
      <c r="D328" s="868"/>
      <c r="E328" s="868"/>
      <c r="F328" s="868"/>
      <c r="G328" s="868"/>
      <c r="H328" s="868"/>
      <c r="I328" s="868"/>
      <c r="J328" s="868"/>
      <c r="K328" s="868"/>
      <c r="L328" s="868"/>
      <c r="M328" s="868"/>
      <c r="N328" s="868"/>
      <c r="O328" s="1"/>
    </row>
    <row r="329" spans="2:15">
      <c r="B329" s="1"/>
      <c r="C329" s="1"/>
      <c r="D329" s="868"/>
      <c r="E329" s="868"/>
      <c r="F329" s="868"/>
      <c r="G329" s="868"/>
      <c r="H329" s="868"/>
      <c r="I329" s="868"/>
      <c r="J329" s="868"/>
      <c r="K329" s="868"/>
      <c r="L329" s="868"/>
      <c r="M329" s="868"/>
      <c r="N329" s="868"/>
      <c r="O329" s="1"/>
    </row>
    <row r="330" spans="2:15">
      <c r="B330" s="1"/>
      <c r="C330" s="1"/>
      <c r="D330" s="868"/>
      <c r="E330" s="868"/>
      <c r="F330" s="868"/>
      <c r="G330" s="868"/>
      <c r="H330" s="868"/>
      <c r="I330" s="868"/>
      <c r="J330" s="868"/>
      <c r="K330" s="868"/>
      <c r="L330" s="868"/>
      <c r="M330" s="868"/>
      <c r="N330" s="868"/>
      <c r="O330" s="1"/>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sheetData>
  <mergeCells count="43">
    <mergeCell ref="D246:N246"/>
    <mergeCell ref="C224:E224"/>
    <mergeCell ref="C225:E225"/>
    <mergeCell ref="C226:E226"/>
    <mergeCell ref="D330:N330"/>
    <mergeCell ref="D323:N323"/>
    <mergeCell ref="D325:N325"/>
    <mergeCell ref="D327:N327"/>
    <mergeCell ref="D324:N324"/>
    <mergeCell ref="D326:N326"/>
    <mergeCell ref="D328:N328"/>
    <mergeCell ref="D329:N329"/>
    <mergeCell ref="I110:J110"/>
    <mergeCell ref="C17:E17"/>
    <mergeCell ref="I141:J141"/>
    <mergeCell ref="C186:H186"/>
    <mergeCell ref="I100:J100"/>
    <mergeCell ref="I127:J127"/>
    <mergeCell ref="C110:C111"/>
    <mergeCell ref="I78:J78"/>
    <mergeCell ref="I150:J150"/>
    <mergeCell ref="I91:J91"/>
    <mergeCell ref="C77:E77"/>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5:J5"/>
    <mergeCell ref="I28:J28"/>
    <mergeCell ref="I65:J65"/>
    <mergeCell ref="I52:J52"/>
    <mergeCell ref="I38:J38"/>
    <mergeCell ref="I18:J18"/>
  </mergeCells>
  <pageMargins left="0.7" right="0.7" top="0.75" bottom="0.75" header="0.3" footer="0.3"/>
  <pageSetup paperSize="9" scale="4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8a610d0-622e-46db-9b19-e08631e39db8">
      <UserInfo>
        <DisplayName>Gundersen, Anders</DisplayName>
        <AccountId>264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A3839E41F12F540871B18B4D8A3D459" ma:contentTypeVersion="5" ma:contentTypeDescription="Opprett et nytt dokument." ma:contentTypeScope="" ma:versionID="b5ef53169651766faf03d01e8902369d">
  <xsd:schema xmlns:xsd="http://www.w3.org/2001/XMLSchema" xmlns:xs="http://www.w3.org/2001/XMLSchema" xmlns:p="http://schemas.microsoft.com/office/2006/metadata/properties" xmlns:ns2="c0f3bdc3-9c4d-4161-9757-a30ae64dae5e" xmlns:ns3="a8a610d0-622e-46db-9b19-e08631e39db8" targetNamespace="http://schemas.microsoft.com/office/2006/metadata/properties" ma:root="true" ma:fieldsID="7611c39161bfb7bd5de4999468cb1dbd" ns2:_="" ns3:_="">
    <xsd:import namespace="c0f3bdc3-9c4d-4161-9757-a30ae64dae5e"/>
    <xsd:import namespace="a8a610d0-622e-46db-9b19-e08631e39d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f3bdc3-9c4d-4161-9757-a30ae64dae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a610d0-622e-46db-9b19-e08631e39db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97F0AF56-989E-42F3-A6FA-834A7C07485D}">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purl.org/dc/terms/"/>
    <ds:schemaRef ds:uri="http://www.w3.org/XML/1998/namespace"/>
    <ds:schemaRef ds:uri="http://schemas.microsoft.com/office/infopath/2007/PartnerControls"/>
    <ds:schemaRef ds:uri="http://purl.org/dc/dcmitype/"/>
    <ds:schemaRef ds:uri="a8a610d0-622e-46db-9b19-e08631e39db8"/>
  </ds:schemaRefs>
</ds:datastoreItem>
</file>

<file path=customXml/itemProps3.xml><?xml version="1.0" encoding="utf-8"?>
<ds:datastoreItem xmlns:ds="http://schemas.openxmlformats.org/officeDocument/2006/customXml" ds:itemID="{C5002C4A-29C5-48C7-8864-0B5DF11EE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f3bdc3-9c4d-4161-9757-a30ae64dae5e"/>
    <ds:schemaRef ds:uri="a8a610d0-622e-46db-9b19-e08631e39d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Front!RG_DOC_voPCUt4Ht4t</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Nesheim, Viktor</dc:creator>
  <cp:lastModifiedBy>Narum, Johannes</cp:lastModifiedBy>
  <cp:lastPrinted>2014-05-06T20:48:58Z</cp:lastPrinted>
  <dcterms:created xsi:type="dcterms:W3CDTF">2013-06-25T08:25:54Z</dcterms:created>
  <dcterms:modified xsi:type="dcterms:W3CDTF">2023-07-13T22:25:29Z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0x010100BA3839E41F12F540871B18B4D8A3D459</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SharedWithUsers">
    <vt:lpwstr>264;#Gundersen, Anders</vt:lpwstr>
  </property>
  <property fmtid="{D5CDD505-2E9C-101B-9397-08002B2CF9AE}" pid="12" name="_AdHocReviewCycleID">
    <vt:i4>1015279159</vt:i4>
  </property>
  <property fmtid="{D5CDD505-2E9C-101B-9397-08002B2CF9AE}" pid="13" name="_NewReviewCycle">
    <vt:lpwstr/>
  </property>
  <property fmtid="{D5CDD505-2E9C-101B-9397-08002B2CF9AE}" pid="14" name="_EmailSubject">
    <vt:lpwstr>Q2 2023 | Kvartalsmateriale</vt:lpwstr>
  </property>
  <property fmtid="{D5CDD505-2E9C-101B-9397-08002B2CF9AE}" pid="15" name="_AuthorEmail">
    <vt:lpwstr>Johannes.Narum@storebrand.no</vt:lpwstr>
  </property>
  <property fmtid="{D5CDD505-2E9C-101B-9397-08002B2CF9AE}" pid="16" name="_AuthorEmailDisplayName">
    <vt:lpwstr>Narum, Johannes</vt:lpwstr>
  </property>
</Properties>
</file>